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1800" windowWidth="19440" windowHeight="10635" tabRatio="562"/>
  </bookViews>
  <sheets>
    <sheet name="СВОД" sheetId="16" r:id="rId1"/>
    <sheet name="МП 6" sheetId="10" state="hidden" r:id="rId2"/>
    <sheet name="Лист1" sheetId="17" r:id="rId3"/>
  </sheets>
  <definedNames>
    <definedName name="_xlnm._FilterDatabase" localSheetId="0" hidden="1">СВОД!$A$5:$AD$5</definedName>
    <definedName name="_xlnm.Print_Titles" localSheetId="0">СВОД!$3:$5</definedName>
    <definedName name="_xlnm.Print_Area" localSheetId="0">СВОД!$A$1:$DY$299</definedName>
  </definedNames>
  <calcPr calcId="152511"/>
</workbook>
</file>

<file path=xl/calcChain.xml><?xml version="1.0" encoding="utf-8"?>
<calcChain xmlns="http://schemas.openxmlformats.org/spreadsheetml/2006/main">
  <c r="G263" i="16" l="1"/>
  <c r="H157" i="16" l="1"/>
  <c r="G157" i="16"/>
  <c r="I160" i="16"/>
  <c r="I159" i="16"/>
  <c r="I158" i="16"/>
  <c r="H99" i="16" l="1"/>
  <c r="J270" i="16" l="1"/>
  <c r="J40" i="16"/>
  <c r="O29" i="16"/>
  <c r="J29" i="16"/>
  <c r="O6" i="16"/>
  <c r="O270" i="16"/>
  <c r="I270" i="16"/>
  <c r="I271" i="16"/>
  <c r="I272" i="16"/>
  <c r="I273" i="16"/>
  <c r="G99" i="16"/>
  <c r="O70" i="16" l="1"/>
  <c r="H203" i="16" l="1"/>
  <c r="G203" i="16"/>
  <c r="N191" i="16" l="1"/>
  <c r="N184" i="16"/>
  <c r="N185" i="16"/>
  <c r="N186" i="16"/>
  <c r="N187" i="16"/>
  <c r="N188" i="16"/>
  <c r="N189" i="16"/>
  <c r="N190" i="16"/>
  <c r="N183" i="16"/>
  <c r="N202" i="16" l="1"/>
  <c r="N197" i="16"/>
  <c r="N203" i="16"/>
  <c r="N204" i="16"/>
  <c r="N205" i="16"/>
  <c r="N206" i="16"/>
  <c r="N207" i="16"/>
  <c r="N208" i="16"/>
  <c r="N209" i="16"/>
  <c r="N210" i="16"/>
  <c r="N211" i="16"/>
  <c r="N212" i="16"/>
  <c r="N213" i="16"/>
  <c r="N214" i="16"/>
  <c r="E203" i="16" l="1"/>
  <c r="I204" i="16"/>
  <c r="I205" i="16"/>
  <c r="I206" i="16"/>
  <c r="I207" i="16"/>
  <c r="H236" i="16"/>
  <c r="G236" i="16"/>
  <c r="J205" i="16" l="1"/>
  <c r="I203" i="16"/>
  <c r="J203" i="16" s="1"/>
  <c r="J206" i="16"/>
  <c r="J204" i="16"/>
  <c r="J207" i="16"/>
  <c r="N7" i="16" l="1"/>
  <c r="N27" i="16"/>
  <c r="N26" i="16"/>
  <c r="N24" i="16"/>
  <c r="N23" i="16"/>
  <c r="N21" i="16"/>
  <c r="N19" i="16"/>
  <c r="N18" i="16"/>
  <c r="N17" i="16"/>
  <c r="N16" i="16"/>
  <c r="N15" i="16"/>
  <c r="N14" i="16"/>
  <c r="N13" i="16"/>
  <c r="N10" i="16"/>
  <c r="N9" i="16"/>
  <c r="H9" i="16"/>
  <c r="I9" i="16" s="1"/>
  <c r="J9" i="16" s="1"/>
  <c r="H8" i="16"/>
  <c r="I8" i="16" s="1"/>
  <c r="J8" i="16" s="1"/>
  <c r="N6" i="16"/>
  <c r="I6" i="16"/>
  <c r="E6" i="16"/>
  <c r="N257" i="16"/>
  <c r="N258" i="16"/>
  <c r="N256" i="16"/>
  <c r="N271" i="16"/>
  <c r="N250" i="16"/>
  <c r="N249" i="16"/>
  <c r="J6" i="16" l="1"/>
  <c r="N28" i="16"/>
  <c r="N192" i="16" l="1"/>
  <c r="N193" i="16"/>
  <c r="N195" i="16"/>
  <c r="N198" i="16"/>
  <c r="N181" i="16"/>
  <c r="N180" i="16"/>
  <c r="N179" i="16"/>
  <c r="N178" i="16"/>
  <c r="N177" i="16"/>
  <c r="N176" i="16"/>
  <c r="N175" i="16"/>
  <c r="N174" i="16"/>
  <c r="N173" i="16"/>
  <c r="N172" i="16"/>
  <c r="N171" i="16"/>
  <c r="N170" i="16"/>
  <c r="N169" i="16"/>
  <c r="N168" i="16"/>
  <c r="N167" i="16"/>
  <c r="N166" i="16"/>
  <c r="N165" i="16"/>
  <c r="N164" i="16"/>
  <c r="N163" i="16"/>
  <c r="N162" i="16"/>
  <c r="N161" i="16"/>
  <c r="N160" i="16"/>
  <c r="N159" i="16"/>
  <c r="N158" i="16"/>
  <c r="N182" i="16" s="1"/>
  <c r="N157" i="16"/>
  <c r="I157" i="16"/>
  <c r="E157" i="16"/>
  <c r="J157" i="16" l="1"/>
  <c r="O157" i="16"/>
  <c r="E105" i="16"/>
  <c r="G105" i="16"/>
  <c r="H105" i="16"/>
  <c r="I105" i="16" s="1"/>
  <c r="N105" i="16"/>
  <c r="N106" i="16"/>
  <c r="N107" i="16"/>
  <c r="I108" i="16"/>
  <c r="N108" i="16"/>
  <c r="N109" i="16"/>
  <c r="N110" i="16"/>
  <c r="N111" i="16"/>
  <c r="N112" i="16"/>
  <c r="N113" i="16"/>
  <c r="N114" i="16"/>
  <c r="N115" i="16"/>
  <c r="N116" i="16"/>
  <c r="N117" i="16"/>
  <c r="J105" i="16" l="1"/>
  <c r="N118" i="16"/>
  <c r="O105" i="16" l="1"/>
  <c r="I84" i="16" l="1"/>
  <c r="J84" i="16" s="1"/>
  <c r="N83" i="16"/>
  <c r="I83" i="16"/>
  <c r="J83" i="16" s="1"/>
  <c r="N82" i="16"/>
  <c r="I82" i="16"/>
  <c r="J82" i="16" s="1"/>
  <c r="N81" i="16"/>
  <c r="I81" i="16"/>
  <c r="J81" i="16" s="1"/>
  <c r="N80" i="16"/>
  <c r="I80" i="16"/>
  <c r="E80" i="16"/>
  <c r="J80" i="16" l="1"/>
  <c r="O80" i="16" s="1"/>
  <c r="E40" i="16" l="1"/>
  <c r="H284" i="16" l="1"/>
  <c r="H282" i="16"/>
  <c r="H283" i="16"/>
  <c r="I264" i="16"/>
  <c r="I265" i="16"/>
  <c r="I266" i="16"/>
  <c r="I267" i="16"/>
  <c r="V274" i="16" l="1"/>
  <c r="V275" i="16"/>
  <c r="V276" i="16"/>
  <c r="V277" i="16"/>
  <c r="U274" i="16"/>
  <c r="U275" i="16"/>
  <c r="U276" i="16"/>
  <c r="U277" i="16"/>
  <c r="G284" i="16"/>
  <c r="G282" i="16"/>
  <c r="G283" i="16"/>
  <c r="I133" i="16"/>
  <c r="N133" i="16"/>
  <c r="G281" i="16"/>
  <c r="H281" i="16"/>
  <c r="H93" i="16" l="1"/>
  <c r="G93" i="16"/>
  <c r="N71" i="16" l="1"/>
  <c r="H249" i="16"/>
  <c r="H192" i="16" l="1"/>
  <c r="G192" i="16"/>
  <c r="I192" i="16" l="1"/>
  <c r="H122" i="16" l="1"/>
  <c r="G122" i="16"/>
  <c r="I30" i="16" l="1"/>
  <c r="I31" i="16"/>
  <c r="I32" i="16"/>
  <c r="J32" i="16" s="1"/>
  <c r="I33" i="16"/>
  <c r="J33" i="16" s="1"/>
  <c r="E29" i="16" l="1"/>
  <c r="G29" i="16"/>
  <c r="H29" i="16"/>
  <c r="N29" i="16"/>
  <c r="J30" i="16"/>
  <c r="N30" i="16"/>
  <c r="N31" i="16"/>
  <c r="N32" i="16"/>
  <c r="N33" i="16"/>
  <c r="N34" i="16"/>
  <c r="N35" i="16"/>
  <c r="N36" i="16"/>
  <c r="N37" i="16"/>
  <c r="N38" i="16"/>
  <c r="G40" i="16"/>
  <c r="H40" i="16"/>
  <c r="N40" i="16"/>
  <c r="I41" i="16"/>
  <c r="J41" i="16" s="1"/>
  <c r="N41" i="16"/>
  <c r="I42" i="16"/>
  <c r="J42" i="16" s="1"/>
  <c r="N42" i="16"/>
  <c r="I43" i="16"/>
  <c r="J43" i="16" s="1"/>
  <c r="I44" i="16"/>
  <c r="J44" i="16" s="1"/>
  <c r="N39" i="16" l="1"/>
  <c r="I40" i="16"/>
  <c r="N47" i="16"/>
  <c r="I29" i="16"/>
  <c r="O40" i="16" l="1"/>
  <c r="I221" i="16"/>
  <c r="J221" i="16" s="1"/>
  <c r="E217" i="16"/>
  <c r="G217" i="16"/>
  <c r="H217" i="16"/>
  <c r="N217" i="16"/>
  <c r="I218" i="16"/>
  <c r="J218" i="16" s="1"/>
  <c r="N218" i="16"/>
  <c r="I219" i="16"/>
  <c r="J219" i="16" s="1"/>
  <c r="N219" i="16"/>
  <c r="I220" i="16"/>
  <c r="J220" i="16" s="1"/>
  <c r="N220" i="16"/>
  <c r="N221" i="16"/>
  <c r="N222" i="16"/>
  <c r="N223" i="16"/>
  <c r="N224" i="16"/>
  <c r="N225" i="16"/>
  <c r="N226" i="16"/>
  <c r="N227" i="16"/>
  <c r="E229" i="16"/>
  <c r="N235" i="16"/>
  <c r="O229" i="16" s="1"/>
  <c r="I217" i="16" l="1"/>
  <c r="J217" i="16" s="1"/>
  <c r="N228" i="16"/>
  <c r="O217" i="16" l="1"/>
  <c r="C280" i="16" l="1"/>
  <c r="E270" i="16"/>
  <c r="E256" i="16"/>
  <c r="J272" i="16"/>
  <c r="N273" i="16"/>
  <c r="N274" i="16"/>
  <c r="N275" i="16"/>
  <c r="N276" i="16"/>
  <c r="N277" i="16"/>
  <c r="N278" i="16"/>
  <c r="D280" i="16" l="1"/>
  <c r="E280" i="16" l="1"/>
  <c r="J274" i="16" l="1"/>
  <c r="J273" i="16"/>
  <c r="J271" i="16"/>
  <c r="N270" i="16"/>
  <c r="H270" i="16"/>
  <c r="G270" i="16"/>
  <c r="Q130" i="16" l="1"/>
  <c r="J264" i="16"/>
  <c r="H263" i="16"/>
  <c r="I263" i="16" l="1"/>
  <c r="G242" i="16"/>
  <c r="G131" i="16"/>
  <c r="I135" i="16"/>
  <c r="I134" i="16"/>
  <c r="N123" i="16"/>
  <c r="N124" i="16"/>
  <c r="N125" i="16"/>
  <c r="N126" i="16"/>
  <c r="N127" i="16"/>
  <c r="N128" i="16"/>
  <c r="N129" i="16"/>
  <c r="I93" i="16" l="1"/>
  <c r="I94" i="16"/>
  <c r="J94" i="16" s="1"/>
  <c r="I95" i="16"/>
  <c r="J95" i="16" s="1"/>
  <c r="I96" i="16"/>
  <c r="J96" i="16" s="1"/>
  <c r="I97" i="16"/>
  <c r="J97" i="16" s="1"/>
  <c r="I59" i="16" l="1"/>
  <c r="J59" i="16" s="1"/>
  <c r="I58" i="16"/>
  <c r="J58" i="16" s="1"/>
  <c r="I57" i="16"/>
  <c r="J57" i="16" s="1"/>
  <c r="I56" i="16"/>
  <c r="J56" i="16" s="1"/>
  <c r="H55" i="16"/>
  <c r="G55" i="16"/>
  <c r="I55" i="16" l="1"/>
  <c r="N264" i="16"/>
  <c r="J265" i="16"/>
  <c r="J263" i="16"/>
  <c r="O263" i="16" s="1"/>
  <c r="J267" i="16"/>
  <c r="J266" i="16" l="1"/>
  <c r="H70" i="16" l="1"/>
  <c r="G70" i="16"/>
  <c r="H63" i="16" l="1"/>
  <c r="G63" i="16"/>
  <c r="N49" i="16" l="1"/>
  <c r="N50" i="16"/>
  <c r="N51" i="16"/>
  <c r="N52" i="16"/>
  <c r="N48" i="16"/>
  <c r="H48" i="16" l="1"/>
  <c r="G48" i="16"/>
  <c r="I48" i="16" l="1"/>
  <c r="N215" i="16" l="1"/>
  <c r="N216" i="16" l="1"/>
  <c r="I195" i="16" l="1"/>
  <c r="I52" i="16"/>
  <c r="J52" i="16" s="1"/>
  <c r="I51" i="16"/>
  <c r="J51" i="16" s="1"/>
  <c r="I132" i="16" l="1"/>
  <c r="H131" i="16"/>
  <c r="V135" i="16" l="1"/>
  <c r="I131" i="16"/>
  <c r="N66" i="16"/>
  <c r="N67" i="16"/>
  <c r="H242" i="16" l="1"/>
  <c r="N155" i="16" l="1"/>
  <c r="N154" i="16"/>
  <c r="N153" i="16"/>
  <c r="N152" i="16"/>
  <c r="N151" i="16"/>
  <c r="N150" i="16"/>
  <c r="N149" i="16"/>
  <c r="N148" i="16"/>
  <c r="N147" i="16"/>
  <c r="N146" i="16"/>
  <c r="N145" i="16"/>
  <c r="N144" i="16"/>
  <c r="N143" i="16"/>
  <c r="N142" i="16"/>
  <c r="N141" i="16"/>
  <c r="N140" i="16"/>
  <c r="N139" i="16"/>
  <c r="N138" i="16"/>
  <c r="N137" i="16"/>
  <c r="N136" i="16"/>
  <c r="N135" i="16"/>
  <c r="N134" i="16"/>
  <c r="N132" i="16"/>
  <c r="N131" i="16"/>
  <c r="N156" i="16" s="1"/>
  <c r="E131" i="16"/>
  <c r="J131" i="16" s="1"/>
  <c r="I236" i="16" l="1"/>
  <c r="N243" i="16"/>
  <c r="N248" i="16" s="1"/>
  <c r="I244" i="16"/>
  <c r="I245" i="16"/>
  <c r="I242" i="16" l="1"/>
  <c r="I73" i="16" l="1"/>
  <c r="H183" i="16" l="1"/>
  <c r="V273" i="16" s="1"/>
  <c r="G183" i="16"/>
  <c r="U273" i="16" s="1"/>
  <c r="I186" i="16"/>
  <c r="G280" i="16" l="1"/>
  <c r="H280" i="16"/>
  <c r="I183" i="16"/>
  <c r="J183" i="16" s="1"/>
  <c r="I280" i="16" l="1"/>
  <c r="J280" i="16" s="1"/>
  <c r="N78" i="16" l="1"/>
  <c r="N77" i="16"/>
  <c r="N76" i="16"/>
  <c r="N75" i="16"/>
  <c r="N74" i="16"/>
  <c r="N73" i="16"/>
  <c r="N72" i="16"/>
  <c r="N70" i="16"/>
  <c r="I74" i="16"/>
  <c r="J74" i="16" s="1"/>
  <c r="J73" i="16"/>
  <c r="I72" i="16"/>
  <c r="J72" i="16" s="1"/>
  <c r="I71" i="16"/>
  <c r="J71" i="16" s="1"/>
  <c r="I70" i="16"/>
  <c r="E70" i="16"/>
  <c r="J70" i="16" l="1"/>
  <c r="N65" i="16"/>
  <c r="N64" i="16"/>
  <c r="N63" i="16"/>
  <c r="I67" i="16"/>
  <c r="J67" i="16" s="1"/>
  <c r="I66" i="16"/>
  <c r="J65" i="16"/>
  <c r="I64" i="16"/>
  <c r="J64" i="16" s="1"/>
  <c r="I63" i="16"/>
  <c r="E63" i="16"/>
  <c r="J63" i="16" l="1"/>
  <c r="E48" i="16"/>
  <c r="J48" i="16" s="1"/>
  <c r="N54" i="16" l="1"/>
  <c r="O48" i="16" s="1"/>
  <c r="J256" i="16" l="1"/>
  <c r="N262" i="16" l="1"/>
  <c r="O256" i="16" l="1"/>
  <c r="O131" i="16"/>
  <c r="E192" i="16" l="1"/>
  <c r="J192" i="16" s="1"/>
  <c r="O192" i="16" s="1"/>
  <c r="I253" i="16" l="1"/>
  <c r="J253" i="16" s="1"/>
  <c r="I252" i="16"/>
  <c r="J252" i="16" s="1"/>
  <c r="I251" i="16"/>
  <c r="J251" i="16" s="1"/>
  <c r="I250" i="16"/>
  <c r="J250" i="16" s="1"/>
  <c r="E249" i="16"/>
  <c r="N238" i="16"/>
  <c r="N237" i="16"/>
  <c r="N236" i="16"/>
  <c r="I240" i="16"/>
  <c r="J240" i="16" s="1"/>
  <c r="I239" i="16"/>
  <c r="J239" i="16" s="1"/>
  <c r="I238" i="16"/>
  <c r="J238" i="16" s="1"/>
  <c r="I237" i="16"/>
  <c r="J237" i="16" s="1"/>
  <c r="N255" i="16" l="1"/>
  <c r="I249" i="16"/>
  <c r="J249" i="16" s="1"/>
  <c r="E242" i="16"/>
  <c r="N95" i="16"/>
  <c r="N94" i="16"/>
  <c r="N93" i="16"/>
  <c r="I103" i="16"/>
  <c r="J103" i="16" s="1"/>
  <c r="I102" i="16"/>
  <c r="J102" i="16" s="1"/>
  <c r="N101" i="16"/>
  <c r="I101" i="16"/>
  <c r="J101" i="16" s="1"/>
  <c r="N100" i="16"/>
  <c r="I100" i="16"/>
  <c r="J100" i="16" s="1"/>
  <c r="N99" i="16"/>
  <c r="I99" i="16"/>
  <c r="J242" i="16" l="1"/>
  <c r="O242" i="16" s="1"/>
  <c r="N98" i="16"/>
  <c r="O249" i="16"/>
  <c r="N104" i="16"/>
  <c r="O203" i="16" l="1"/>
  <c r="N122" i="16"/>
  <c r="N130" i="16" s="1"/>
  <c r="I125" i="16"/>
  <c r="I122" i="16"/>
  <c r="E122" i="16"/>
  <c r="J122" i="16" l="1"/>
  <c r="O122" i="16" s="1"/>
  <c r="E93" i="16"/>
  <c r="J93" i="16" s="1"/>
  <c r="E99" i="16"/>
  <c r="J99" i="16" s="1"/>
  <c r="O99" i="16" s="1"/>
  <c r="O93" i="16" l="1"/>
  <c r="N79" i="16" l="1"/>
  <c r="O63" i="16" l="1"/>
  <c r="N56" i="16" l="1"/>
  <c r="N55" i="16"/>
  <c r="E55" i="16"/>
  <c r="J55" i="16" s="1"/>
  <c r="N62" i="16" l="1"/>
  <c r="O55" i="16" l="1"/>
  <c r="E236" i="16"/>
  <c r="J236" i="16" s="1"/>
  <c r="O236" i="16" s="1"/>
  <c r="O183" i="16"/>
  <c r="N280" i="16"/>
  <c r="O280" i="16" s="1"/>
</calcChain>
</file>

<file path=xl/sharedStrings.xml><?xml version="1.0" encoding="utf-8"?>
<sst xmlns="http://schemas.openxmlformats.org/spreadsheetml/2006/main" count="512" uniqueCount="339">
  <si>
    <t>№ п/п</t>
  </si>
  <si>
    <t>Целевые показатели</t>
  </si>
  <si>
    <t>Ответственные исполнители              (Ф.И.О.  телефон)</t>
  </si>
  <si>
    <t>Источники финансирования</t>
  </si>
  <si>
    <t>% исполнения к плану</t>
  </si>
  <si>
    <t>план</t>
  </si>
  <si>
    <t>всего:</t>
  </si>
  <si>
    <t>Федеральный бюджет</t>
  </si>
  <si>
    <t>бюджет автономного округа</t>
  </si>
  <si>
    <t>бюджет муниципального образования</t>
  </si>
  <si>
    <t>Привлеченные средства</t>
  </si>
  <si>
    <t>в т.ч.     КАПы</t>
  </si>
  <si>
    <t xml:space="preserve">Наименование  муниципальной  программы </t>
  </si>
  <si>
    <t>Наименование мероприятий программы</t>
  </si>
  <si>
    <t>план на 2014 год</t>
  </si>
  <si>
    <t>на 01.01.2014</t>
  </si>
  <si>
    <t>Кассовое исполнение</t>
  </si>
  <si>
    <t xml:space="preserve">Причины отклонения </t>
  </si>
  <si>
    <t>Остаток 2013 года</t>
  </si>
  <si>
    <t>= гр.7/гр.6*100</t>
  </si>
  <si>
    <t>% финансирования к плану</t>
  </si>
  <si>
    <t>= гр.8/гр.7*100</t>
  </si>
  <si>
    <t>= гр.8/гр.6*100</t>
  </si>
  <si>
    <t>Исполнение 
(% исполнения к плану)</t>
  </si>
  <si>
    <t>Приложение №2</t>
  </si>
  <si>
    <t>Нефтеюганского района</t>
  </si>
  <si>
    <t>от "_____"____________2014 №________</t>
  </si>
  <si>
    <t>Главный бухгалтер</t>
  </si>
  <si>
    <t>Руководитель</t>
  </si>
  <si>
    <t>Исполнитель</t>
  </si>
  <si>
    <t>№ телефона</t>
  </si>
  <si>
    <t>% исполнения к  лимиту финансированию</t>
  </si>
  <si>
    <t>Отчет о ходе реализации  муниципальных программ  и ведомственных  целевых программ   Нефтеюганского района.</t>
  </si>
  <si>
    <t>Результаты реализации,  причины отклонения, проблемные вопросы (по каждому мероприятию)</t>
  </si>
  <si>
    <t>Лимит финансирования</t>
  </si>
  <si>
    <t xml:space="preserve">к письму  администрации </t>
  </si>
  <si>
    <t xml:space="preserve">Наименование муниципальной  программы </t>
  </si>
  <si>
    <t>Число выполненных основных мероприятий, единиц</t>
  </si>
  <si>
    <t>Степень реализации основных мероприятий, %</t>
  </si>
  <si>
    <t>4=3/2*100%</t>
  </si>
  <si>
    <t>Оценка использования финансовых средств</t>
  </si>
  <si>
    <t>8=7/6*100%</t>
  </si>
  <si>
    <t>Степень соответствия запланированному уровню затрат, %</t>
  </si>
  <si>
    <t>Оценка эффективности использования средств, %</t>
  </si>
  <si>
    <t>9=4/8*100%</t>
  </si>
  <si>
    <t>Информация по целевым индикаторам муниципальной программы</t>
  </si>
  <si>
    <t>n…</t>
  </si>
  <si>
    <t>Степень достижения целевого значений, %</t>
  </si>
  <si>
    <t>13=12/11*100%</t>
  </si>
  <si>
    <t>Уровень эффективности реализации программы</t>
  </si>
  <si>
    <t>Наименование показателя,             единица измерения</t>
  </si>
  <si>
    <t>Итого общая степень достижения целей программы</t>
  </si>
  <si>
    <t>Вывод об эффективности реализации муниципальной программы                                                                                                                                                                            (более 100% - высокоэффективная;                                                                                                                                                                                                                                   от 80 до 100% - эффективная;                                                                                                                                                                                                                                           от 50 до 79% - удовлетворительный уровень эффективности;                                                                                                                                                                                         менее 50 % - неэффективная)</t>
  </si>
  <si>
    <t>респуб-кий бюджет</t>
  </si>
  <si>
    <t>федеральный бюджет</t>
  </si>
  <si>
    <t xml:space="preserve">местный бюджет </t>
  </si>
  <si>
    <t>внебюджетные средства</t>
  </si>
  <si>
    <t>14= общая степень  достижения цели*9столбец/100%</t>
  </si>
  <si>
    <t>количество спортивных сооружений</t>
  </si>
  <si>
    <t>1.Индекс производства продукции сельского хозяйства   в хозяйствах всех категорий (в сопоставимых ценах %</t>
  </si>
  <si>
    <t xml:space="preserve"> 2.Индекс производства продукции растениеводства    (в сопоставимых ценах) %                    </t>
  </si>
  <si>
    <t xml:space="preserve">3.Индекс производства продукции животноводства    (в сопоставимых ценах) %                                                             </t>
  </si>
  <si>
    <t>Количество муниципальных служащих и лиц, замещающих муниципальные должности на постоянной основе, направленных на профессиональную переподготовку (не менее) повышение квалификации</t>
  </si>
  <si>
    <t>Количество муниципальных служащих и лиц, замещающих муниципальные должности на постоянной основе, принявших участие в семинарах, тренингах и других формах  краткосрочного профессионального обучения (не менее)</t>
  </si>
  <si>
    <t>Доля вакантных    должностей муниципальной службы, замещаемых на     конкурсной основе (не менее)</t>
  </si>
  <si>
    <t>Доля муниципальных служащих в возрасте до 30 лет, имеющих стаж муниципальной службы более трех лет (не менее)</t>
  </si>
  <si>
    <t>Доля вакантных должностей муниципальной службы, замещаемых на основе назначения из кадрового резерва на муниципальной службе (не менее)</t>
  </si>
  <si>
    <t>Динамика (снижение) нарушений на муниципальной службе, в том числе коррупционной направленности</t>
  </si>
  <si>
    <t>Доля граждан, которые удовлетворены деятельностью органов местного самоуправления (не менее)</t>
  </si>
  <si>
    <t>Доля граждан, которые удовлетворены качеством муниципальных услуг (не менее)</t>
  </si>
  <si>
    <t>высокоэффективная</t>
  </si>
  <si>
    <t>1. Количество самодеятельных коллективов (ед)</t>
  </si>
  <si>
    <t>2. Количество участников самодеятельных коллективов (чел)</t>
  </si>
  <si>
    <t>3. Количество организованных мест массового отдыха населения (ед.)</t>
  </si>
  <si>
    <t>4.Уровень удовлетворенности населения качеством предоставления государственных и муниципальных услуг в сфере культуры, от общего числа опрошенных (%)</t>
  </si>
  <si>
    <t>5.Доля объектов культурного наследия, находящихся в удовлетворительном состоянии, в общем количестве объектов культурного наследия федерального, регионального и местного (муниципального) значения: (%)</t>
  </si>
  <si>
    <t>6. Соотношение средней  заработной платы работников учреждений культуры, повышение оплаты труда которых предусмотрено Указом Президента Российской Федерации от 7 мая 2012 г. № 597 «О мероприятиях по реализации государственной социальной политики», и средней заработной платы в Республике Мордовия (%)</t>
  </si>
  <si>
    <t>7.Увеличение количества  граждан, вовлечённых в культурно-массовые  мероприятия (по сравнению с предыдущим годом).</t>
  </si>
  <si>
    <t>8. Увеличение численности участников культурно-досуговых мероприятий (по сравнению с предыдущим годом).</t>
  </si>
  <si>
    <t>9. Количество  муниципальных библиотек (шт)</t>
  </si>
  <si>
    <t>10. увеличение количества посещений библиотек гражданами Чамзинского муниципального района</t>
  </si>
  <si>
    <t>11.увеличение доли детей, привлекаемых к участию в творческих мероприятиях, в общем числе детей</t>
  </si>
  <si>
    <t>12.Доля публичных библиотек, подключенных к сети «Интернет», в общем количестве библиотек</t>
  </si>
  <si>
    <t>13.Увеличение количества  детей, обучающихся в  детской школе искусств, детских музыкальных школах</t>
  </si>
  <si>
    <t>Удельная величина потребления энергетических ресурсов в многоквартирных домах -электрическая энергия  кВт/ч на 1 проживающего</t>
  </si>
  <si>
    <t xml:space="preserve">Удельная величина потребления энергетических ресурсов в многоквартирных домах -тепловая энергияГкал на 1 кв.метр общей площади </t>
  </si>
  <si>
    <t>Удельная величина потребления энергетических ресурсов в многоквартирных домах - горячая вода куб. метров на 1 проживающего</t>
  </si>
  <si>
    <t>Удельная величина потребления энергетических ресурсов в многоквартирных домах - холодная вода куб. метров на 1 проживающего</t>
  </si>
  <si>
    <t>Удельная величина потребления энергетических ресурсов в многоквартирных домах - природный газ куб. метров на 1 проживающего</t>
  </si>
  <si>
    <t>Удельная величина потребления энергетических ресурсов муниципальными бюджетными учреждениями -электрическая энергия  кВт/ч на 1 человека населения</t>
  </si>
  <si>
    <t>Удельная величина потребления энергетических ресурсов муниципальными бюджетными учреждениями -тепловая энергия  Гкал на 1 кв.метр общей площади</t>
  </si>
  <si>
    <t>Удельная величина потребления энергетических ресурсов муниципальными бюджетными учреждениями -горячая вода  куб.метров на 1 человека населения</t>
  </si>
  <si>
    <t>Удельная величина потребления энергетических ресурсов муниципальными бюджетными учреждениями -холодная вода  куб.метров на 1 человека населения</t>
  </si>
  <si>
    <t>Удельная величина потребления энергетических ресурсов муниципальными бюджетными учреждениями -природный газ  куб.метров на 1 человека населения</t>
  </si>
  <si>
    <t xml:space="preserve">Объем привлеченных заемных средств на развитие и модернизацию системы коммунальной инфраструктуры, млн.рублей </t>
  </si>
  <si>
    <t>1 Протяженность сети автомобильных дорог общего пользования местного значения</t>
  </si>
  <si>
    <t>2 Объемы ввода в эксплуатацию после строительства и реконструкции автомобильных дорог общего пользования местного значения</t>
  </si>
  <si>
    <t>3 Прирост протяженности сети автомобильных дорог местного значения в результате строительства новых автомобильных дорог</t>
  </si>
  <si>
    <t>4 Прирост протяженности автомобильных дорог общего пользования местного значения, соответствующих нормативным требованиям к транспортно-эксплуатационным показателям, в результате реконструкции автомобильных дорог, в том числе:</t>
  </si>
  <si>
    <t>5 Общая протяженность автомобильных дорог общего пользования местного значения, соответствующих нормативным требованиям к транспортно-эксплуатационным показателям на</t>
  </si>
  <si>
    <t>1 Уровень преступности</t>
  </si>
  <si>
    <t xml:space="preserve">3 Количество преступлений совершаемых на улицах и в общественных местах. </t>
  </si>
  <si>
    <t>4 Количество преступлений совершенных ранее судимыми</t>
  </si>
  <si>
    <t>5 Количество преступлений совершенных несовершенноленими</t>
  </si>
  <si>
    <t>6 Количество преступлений совершенных в состоянии алкогольного опьянения</t>
  </si>
  <si>
    <t>Увеличение доли граждан района, положительно оценивающих состояние межнациональных отношений, в общем количестве граждан Чамзинского муниципального района,%</t>
  </si>
  <si>
    <t>Повышение уровня толерантного отношения к представителям другой национальности, %</t>
  </si>
  <si>
    <t>Увеличение численности участников мероприятий, направленных на этнокультурное развитие населения,чел</t>
  </si>
  <si>
    <t>Доля субъектов образовательного процесса (родители, педагоги, представители общественности и др) дающих положительную оценку созданному в Чамзинском муниципальном районе духвно - нравственному климату от общего количества субъектов образовательного процесса</t>
  </si>
  <si>
    <t>2 Доля образовательных организаций района, реализующих программы духовно - нравственной направленности, от их общего количества</t>
  </si>
  <si>
    <t>Доля педагогических работников образовательных организаций района, прошедших повышение квалификации по дополнительным профессинальным программам в области духовно - нравственного воспитания, от их общего количества</t>
  </si>
  <si>
    <t>Доля обучающихся образовательных организаций района, охваченных дополнительными общеобразовательными программами духовно - нравственной тематики, в их общей численности</t>
  </si>
  <si>
    <t>местный бюджет</t>
  </si>
  <si>
    <t>Краткая характеристика выполненных мероприятий.                                                                                                                   1.Организация и проведение Дня предпринимателя.                                                              2.Выявление мастеров. выпускающих изделия народных промыслов и участие их в выставочной деятельности.</t>
  </si>
  <si>
    <t>эффективная</t>
  </si>
  <si>
    <t>-</t>
  </si>
  <si>
    <t>8.Индекс производительности труда в сельхозпредприятиях к предыдущему году, %</t>
  </si>
  <si>
    <t>9.Количество высокопроизводительных рабочих мест в сельхозпредприятиях, ед.</t>
  </si>
  <si>
    <t>1) Оформление технической документации, постановка на кадастровый учет муниципальных объектов, в т.ч. бесхозяйных объектов (объекты   капитального строительства, в том числе объекты ЖКХ и линейные объекты)</t>
  </si>
  <si>
    <t>Доля граждан, участвующих в мероприятия по патриотическому воспитанию, по отгошению к общему количеству граждан</t>
  </si>
  <si>
    <t>Доля граждан, положительно оценивающих результаты проведения мероприятий по патриотическому воспитанию</t>
  </si>
  <si>
    <t>Количесвто проведенных органами местного самоуправления мероприятий по патриотическому воспитанию по отношению к запланированному количеству</t>
  </si>
  <si>
    <t>Количество детей, отдохнувших в загородных детских оздоровительных лагерях</t>
  </si>
  <si>
    <t>Кол-во лиц, погибших в результате ДТП</t>
  </si>
  <si>
    <t xml:space="preserve">Кол-во
ДТП 
</t>
  </si>
  <si>
    <t>2 Раскрываемость преступлений</t>
  </si>
  <si>
    <t>7 Количество преступлений совершенных в жилом секторе</t>
  </si>
  <si>
    <t>8.Количество совершенных краж</t>
  </si>
  <si>
    <t>9.Количество выявленных преступлений экономической направленности</t>
  </si>
  <si>
    <t>количество людей занимающихся спортом</t>
  </si>
  <si>
    <t>доля учахся и студентов занимающихся физической культурой и спортом</t>
  </si>
  <si>
    <t xml:space="preserve">1.Количество общественных организаций в районе </t>
  </si>
  <si>
    <t>Количество волонтеров в районе</t>
  </si>
  <si>
    <t>Количество молодых семей улучшивших свои жилищные условия</t>
  </si>
  <si>
    <t xml:space="preserve">3) Оценка муниципальных объектов, в т.ч. бесхозяйных объектов. </t>
  </si>
  <si>
    <t>Количество социально ориентированных некомерческих организаций</t>
  </si>
  <si>
    <t>Трудоустройство граждан с ограниченными возможностями</t>
  </si>
  <si>
    <t>Принятие нормативно — правовых актов для реализации мероприятий, обеспечивающих формирование доступной среды для инвалидов и других маломобильных групп населения (да-1, нет-0)</t>
  </si>
  <si>
    <t>Колличество доступных объектов социально-бытовой инфраструктуры</t>
  </si>
  <si>
    <t xml:space="preserve">Муниципальная программа Чамзинского мунипального района Республики Мордовия "Обеспечение доступным и комфортным жильем и коммунальными услугами граждан Российской Федерации" </t>
  </si>
  <si>
    <t xml:space="preserve">4.Индекс производства пищевых продуктов   (в сопоставимых ценах) к предыдущему году                                                             </t>
  </si>
  <si>
    <t xml:space="preserve">5.Индекс физического объема инвестиций в основной     капитал сельского хозяйства  %                        </t>
  </si>
  <si>
    <t>6.Рентабельность сельскохозяйственных организаций %</t>
  </si>
  <si>
    <t xml:space="preserve">7.Среднемесячная номинальная заработная плата     в сельском хозяйстве    , руб                                            </t>
  </si>
  <si>
    <t xml:space="preserve">1. Доля расходов бюджета Чамзинского муниципального района, формируемых в рамках программ, в общем объеме расходов бюджета Чамзинского муниципального района </t>
  </si>
  <si>
    <t>2. Отклонение исполнения бюджета Чамзинского муниципального района по расходам к утвержденному уровню</t>
  </si>
  <si>
    <t xml:space="preserve">3. Отклонение исполнения бюджета Чамзинского муниципального района по налоговым и неналоговым доходам к утвержденному уровню </t>
  </si>
  <si>
    <t xml:space="preserve">4. Соблюдение порядка и сроков составления и утверждения проекта  бюджета Чамзинского муниципального района        </t>
  </si>
  <si>
    <t>5. Соблюдение установленных законодательством Российской Федерации требований о составе отчетности об исполнении бюджета Чамзинского муниципального района</t>
  </si>
  <si>
    <t>6. Объем просроченной кредиторской задолженности по выплате заработной платы и пособий по социальной помощи населению за счет средств консолидированного бюджета  Чамзинского муниципального района</t>
  </si>
  <si>
    <t xml:space="preserve">7. Уровень просроченной  кредиторской
задолженности консолидированного бюджета Чамзинского муниципального района  
</t>
  </si>
  <si>
    <t>8. Использование муниципальными учреждениями Чамзинского муниципального района нормативно-подушевого финансирования услуг</t>
  </si>
  <si>
    <t xml:space="preserve">9. Уровень удовлетворенности населения качеством предоставления муниципальных услуг </t>
  </si>
  <si>
    <t>10. Темп роста налоговых и неналоговых доходов консолидированного бюджета Чамзинского муниципального района (по отношению к предыдущему году) не менее 3,1 процента в сопоставимых условиях</t>
  </si>
  <si>
    <t>11. Собираемость налогов</t>
  </si>
  <si>
    <t>12. Доля муниципальных заказчиков, осуществляющих закупки через уполномоченное муниципальное учреждение Чамзинского муниципального района Республики Мордовия в случаях, предусмотренных планом-графиком закупок.</t>
  </si>
  <si>
    <t>13. Соблюдение органами местного самоуправления норм бюджетного законодательства Российской Федерации при подготовке проектов местных бюджетов на очередной финансовый год и плановый период</t>
  </si>
  <si>
    <t>14. Соблюдение соответствия параметров муниципального долга Чамзинского муниципального района Республики Мордовия бюджетным ограничениям, определяемым законодательством Российской Федерации и Республики Мордовия.</t>
  </si>
  <si>
    <t>15. Просроченная задолженность по муниципальным долговым обязательствам Чамзинского муниципального района.</t>
  </si>
  <si>
    <t>16. Соответствие показателя «Доля расходов на обслуживание муниципального долга Чамзинского муниципального района Республики Мордовия в общем объеме расходов районного бюджета Чамзинского муниципального района» требованиям Бюджетного кодекса Российской Федерации.</t>
  </si>
  <si>
    <t>17. Отношение объема муниципального долга Чамзинского муниципального района Республики Мордовия к доходам районного бюджета Чамзинского муниципального района Республики Мордовия без учета объема безвозмездных поступлений</t>
  </si>
  <si>
    <t>18. Соблюдение предельного уровня дефицита районного бюджета Чамзинского муниципального района Республики Мордовия, определяемого в соответствии с законодательством Российской Федерации</t>
  </si>
  <si>
    <t>19. Отношение фактического объема предоставленной дотации на выравнивание бюджетной обеспеченности к утвержденным бюджетным ассигнованиям в размере 100 процентов</t>
  </si>
  <si>
    <t>21. Перечисление иных межбюджетных трансфертов на осуществление переданных полномочий бюджетам сельских и городских поселений в Чамзинском муниципальном районе Республики Мордовия в полном объеме</t>
  </si>
  <si>
    <t>Доля объектов размещения ТКО, соответствующих требованиям действующего природоохранного законодательства</t>
  </si>
  <si>
    <t>Доля площади рекультивированных (ликвидированных) санкционированных объектов размещения ТКО (от общей площади, занятой такими объектами, предполагаемыми к рекультивации (ликвидации)</t>
  </si>
  <si>
    <t>Доля площади рекультивированных (ликвидированных) несанкционированных объектов размещения ТКО, объектов накопленного экологического ущерба (от общей площади, занятой такими объектами)</t>
  </si>
  <si>
    <t>Доля ТКО, размещенных в соответствии с требованиями законодательства Российской Федерации</t>
  </si>
  <si>
    <t>Доля извлекаемых ВМР от общего объема ТКО, направляемых на захоронение</t>
  </si>
  <si>
    <t>2. Количество обеспеченных благоустроенными жилыми помещениями детей-сирот</t>
  </si>
  <si>
    <t>республиканский бюджет</t>
  </si>
  <si>
    <t>Эффективная</t>
  </si>
  <si>
    <t>Объем отгруженных товаров собственного производства, выполненных работ и услуг собственными силами по видам экономической деятельности «Обрабатывающие производства», «Обеспечение электрической энергией, газом и паром; кондиционирование воздуха»</t>
  </si>
  <si>
    <t>Темп роста объема отгруженных товаров собственного производства, выполненных работ и услуг собственными силами по видам экономической деятельности «Обрабатывающие производства», «Обеспечение электрической энергией, газом и паром; кондиционирование воздуха»</t>
  </si>
  <si>
    <t>Производительность труда в обрабатывающих производствах</t>
  </si>
  <si>
    <t>Темп роста производительности труда в обрабатывающих производствах к соответствующему периоду прошлого года</t>
  </si>
  <si>
    <t>Объем инвестиций в основной капитал (за исключением бюджетных средств)</t>
  </si>
  <si>
    <t>Количество рабочих мест, созданных за счет реализации инвестиционных проектов</t>
  </si>
  <si>
    <t>Объем оборота розничной торговли во всех каналах реализации</t>
  </si>
  <si>
    <t xml:space="preserve">Оборот общественного питания </t>
  </si>
  <si>
    <t>Доля закупок у субъектов малого и среднего предпринимательства в общем годовом стоимостном объеме закупок, осуществляемых в соответствии с Федеральным законом №44 «О контрактной системе в сфере закупок товаров, работ, услуг для обеспечения государственных и муниципальных нужд»</t>
  </si>
  <si>
    <t xml:space="preserve">Число участников конкурентных процедур определения поставщиков (подрядчиков, исполнителей) при осуществлении закупок для обеспечения муниципальных нужд </t>
  </si>
  <si>
    <t>Всего общая степень достижения целей программ</t>
  </si>
  <si>
    <t>Уровень эффективности невозможно рассчитать из-за отсутствия финансирования</t>
  </si>
  <si>
    <t xml:space="preserve">Муниципальная программа Чамзинского мунипального района Республики Мордовия "Комплексное развитие сельских территорий
</t>
  </si>
  <si>
    <t xml:space="preserve">Информация по выполнению основных мероприятий </t>
  </si>
  <si>
    <t>Доля расходов на цифровую трансформацию в местном бюджете Чамзинского муниципального района.</t>
  </si>
  <si>
    <t>Доля домохозяйств, имеющих широкополосный доступ к сети "Интернет".</t>
  </si>
  <si>
    <t>Доля образовательных организаций, реализующих образовательные программы общего образования и/или среднего профессионального образования, подключенных к сети "Интернет".</t>
  </si>
  <si>
    <t>Количество населенных пунктов Чамзинского муниципального района, охваченных сетью 4G и 5G.</t>
  </si>
  <si>
    <t>Доля межведомственного юридически значимого электронного документооборота органов местного самоуправления и организаций муниципальной собственности.</t>
  </si>
  <si>
    <t>Доля органов местного самоуправления, оснащенных типовым автоматизированным рабочим местом муниципального служащего.</t>
  </si>
  <si>
    <t>Стоимостная доля закупаемого органами местного самоуправления отечественного программного обеспечения.</t>
  </si>
  <si>
    <t xml:space="preserve">Муниципальная программа повышения эффективности управления муниципальными финансами в Чамзинском муниципальном районе Республики Мордовия </t>
  </si>
  <si>
    <t xml:space="preserve">Муниципальная программа развития и  поддержки малого и среднего предпринимательства  Чамзинского муниципального района </t>
  </si>
  <si>
    <t>эффективный уровень</t>
  </si>
  <si>
    <t>20. Перечисление бюджетам сельских и городских поселений иных межбюджетных трансфертов, выплачиваемых в зависимости от выполнения социально-экономических показателей</t>
  </si>
  <si>
    <t>22. Перечисление бюджетам поселений Чамзинского муниципального района Республимки Мордовия субсидий на софинансирование расходных обязательств по финансовому обеспечению деятельности органов местного самоуправления и муниципальных учреждений</t>
  </si>
  <si>
    <t>1. Количество субъектов малого и среднего предпринимательства, в том числе: единиц</t>
  </si>
  <si>
    <t>2.Малые предприятия,  един.</t>
  </si>
  <si>
    <t>3.Микропредприятия,  един.</t>
  </si>
  <si>
    <t>4.Средние предприятия,  един.</t>
  </si>
  <si>
    <t>5.Индивидуальные предприниматели, един.</t>
  </si>
  <si>
    <t>6.Число занятых в сфере малого предпринимательства, чел.</t>
  </si>
  <si>
    <t>7.Число субъектов малого и среднего предпринимательства един, на 10 тыс. человек населения</t>
  </si>
  <si>
    <t>8.Оборот малых, микро- и средних предприятий, млн.рублей</t>
  </si>
  <si>
    <t>Интеллектуальное развитие, поддержка молодежи в сфере науки и образования. Гражданско - патриотическое воспитание и туризм. Работа с акимвом. Укрепление здорового образа жизни молодых граждан. Мероприятия направленные с работой с активом. Культурно - досуговое направление. Прфилактика ассоциального поведения. Волонтерская деятельность. Временное трудоустройство на летний период. Обеспечение жильем молодых семей. Вовлечение молодежи в предпринимательскую деятельность</t>
  </si>
  <si>
    <t xml:space="preserve">Проведение физкультурно- массовых мероприятий  по футболу, мини- футболу, хоккею, волейболу, баскетболу, настольному теннису, шашкам, шахматам, гиривому спорта, армспорту, фигурному катанию ,лыжным гонкамприятий.                                                                                                                </t>
  </si>
  <si>
    <t>"Муниципальная программа "Развитие физической культуры и массового спорта  в Чамзинском муниципальном районе."</t>
  </si>
  <si>
    <t>"Духовно - нравственное воспитание детей, молодежи и населения в Чамзинском муниципальном районе"</t>
  </si>
  <si>
    <t>"Модернизация и реформирование жилищно-коммунального хозяйства"</t>
  </si>
  <si>
    <t>"Охрана окружающей среды и повышение экологической безопасности "</t>
  </si>
  <si>
    <t>РАЗВИТИЕ АВТОМОБИЛЬНЫХ ДОРОГ»  В ЧАМЗИНСКОМ МУНИЦИПАЛЬНОМ РАЙОНЕ, РЕСПУБЛИКИ МОРДОВИЯ</t>
  </si>
  <si>
    <t>«Укрепление общественного порядка и обеспечение общественной безопасности в Чамзинском муниципальном районе »</t>
  </si>
  <si>
    <t xml:space="preserve">"Молодежь Чамзинского муниципального района"  </t>
  </si>
  <si>
    <t>Муниципальная программа Чамзинского муниципального района Республики Мордовия «Цифровая трансформация Чамзинского муниципального района Республике Мордовия »</t>
  </si>
  <si>
    <t xml:space="preserve">Муниципальная программа «Развитие образования в Чамзинском муниципальном районе» </t>
  </si>
  <si>
    <t>Количество аварий и инценден-тов при выработке, транспорти-ровке и распределении коммунального ресурса, % к уровню 2021 г.</t>
  </si>
  <si>
    <t>2) Проведение кадастровых работ по   формированию и постановке на  государственный кадастровый учет земельных участков</t>
  </si>
  <si>
    <t>Муниципальная программа "Оформление     права       собственности   на  муниципальные    и   бесхозяйные  объекты недвижимого имущества, расположенные   на территории  Чамзинского муниципального района"</t>
  </si>
  <si>
    <t xml:space="preserve">муниципальная программа  «Развитие муниципальной службы в Чамзинском муниципальном районе Республики Мордовия" </t>
  </si>
  <si>
    <t xml:space="preserve">Муниципальная программа (дорожная карта) «Доступная среда»   
</t>
  </si>
  <si>
    <t>"Патриотическое воспитание граждан, проживающих на территории Чамзинского муниципального района"</t>
  </si>
  <si>
    <t xml:space="preserve">Муниципальная программа "Социальная поддержка граждан»   
</t>
  </si>
  <si>
    <t xml:space="preserve"> Краткая характеристика выполненных мероприятий:                                                                                                                
- обеспечение образовательных учреждений наглядными пособиями и агитационными материалами по БДД;
- участие в районных мероприятиях по профилактике ДДТТ.                 
По невыполненным мероприятиям указать причины:
</t>
  </si>
  <si>
    <t xml:space="preserve">Муниципальная программа развития сельского хозяйства и регулирования рынков сельскохозяйственной продукции, сырья и продовольствия в Чамзинском муниципальном районе </t>
  </si>
  <si>
    <t xml:space="preserve">Смертность мужчин в возрасте 16-59 лет (на 100 тыс. населения)
</t>
  </si>
  <si>
    <t xml:space="preserve">Смертность женщин в возрасте 16-54 лет (на 100 тыс. населения)
</t>
  </si>
  <si>
    <t xml:space="preserve">Розничные продажи алкогольной продукции на душу населения (в литрах этанола)
</t>
  </si>
  <si>
    <t xml:space="preserve">Муниципальная программа "Повышение безопасности дорожного движения в Чамзинском муниципальном районе"
</t>
  </si>
  <si>
    <t xml:space="preserve">Муниципальная программа «Укрепление общественного здоровья в Чамзинчском муниципальном районе" 
</t>
  </si>
  <si>
    <t>Муниципальная программа "Развитие культуры и туризма в Чамзинском муниципальном районе"</t>
  </si>
  <si>
    <t>Энергосбережение и повышение энергетической эффективности в Чамзинском муниципальном районе "</t>
  </si>
  <si>
    <t xml:space="preserve">Увеличение доли граждан, ведущих здоровый образ жизни, за счет формирования среды, способствующей ведению гражданами здорового образа жизни, включая здоровое питание (в том числе ликвидацию микронутриентной недостаточности, сокращение потребления соли и сахара), защиту от табачного дыма, снижение потребления алкоголя, а также самогоноварения, мотивирование граждан к ведению здорового образа жизни посредством информационно-коммуникационной кампании, а также вовлечения граждан и некоммерческих организаций в мероприятия по укреплению общественного здоровья и разработки и внедрения корпоративных программ укрепления здоровья.Благоустройство Чамзинского муниципального района, парковых зон и мест отдыха.Создание доступной инфраструктуры здравоохранения.торговли, транспорта и сферы оказания услуг.
</t>
  </si>
  <si>
    <t>ь</t>
  </si>
  <si>
    <t xml:space="preserve">Муниципальная программа "Экономическое развитие Чамзинского муниципального района Республики Мордовия "   </t>
  </si>
  <si>
    <t>Объем потерь коммунальных ресурсов в централизованных системах тепло-, водоснабжения, водоотведения к уровню 2023 г</t>
  </si>
  <si>
    <t>Организация юридически значимого электронного документа оборота с другими ведомствами</t>
  </si>
  <si>
    <t>Доля сайтов органов местного самоуправления и учреждений, реализующий программы общего образования, размещенных на платформе «Госвеб» от общего количества органов местного самоуправления и учреждений в муниципальном районе Республики Мордовия</t>
  </si>
  <si>
    <t>Доля обращений за получением массовых социально значимых государственных и муниципальных услуг в электронном виде с использованием ЕПГУ, без необходимости личного посещения органов государственной власти, органов местного самоуправления и МФЦ, от общего количества таких услуг</t>
  </si>
  <si>
    <t>Доля проведения публичных слушаний по социально значимым темам с использованием функционала федеральной государственной системы ЕПГУ подсистемы платформы обратной связи от общего объема проведенных слушаний</t>
  </si>
  <si>
    <t>Количество муниципальных служащих и работников муниципальных учреждений, прошедших обучение компетенциям в сфере цифровой, ежегодно</t>
  </si>
  <si>
    <t>Доля расходов на закупки и/или аренду отечественного программного обеспечения и платформ от общих расходов на закупку или аренду программного обеспечения</t>
  </si>
  <si>
    <t>11.Количество молодых семей, улучшивших жилищные условия ( в том числе с использованием заемных средств) при оказании содействия за счет средств всех источников финансирования</t>
  </si>
  <si>
    <t xml:space="preserve">1) Оформление технической документации, постановка на кадастровый учет муниципальных объектов, в т.ч. бесхозяйных объектов (объекты   капитального строительства, в том числе объекты ЖКХ и линейные объекты).                               2) Проведение кадастровых работ по   формированию и постановке на  государственный кадастровый учет земельных участков.                   3)  Оценка муниципальных объектов, в т.ч. бесхозяйных объектов.                                          4) Проведение кадастровых работ по формированию земельных участков неразграниченной собственности  для реализации (предоставления в аренду) через торги.                                   5) Определение рыночной стоимости земельных участков, государственная собственность на которые не разграничена с целью их продажи  путем проведения торгов (аукционов);                                                                          6) Определение рыночной величины арендной платы за пользовние земельными участками, государственная собственность на которые не разграничена с целью их предоставления в аренду путем проведения торгов (аукционов).                    7) Организация и проведение  торгов по реализации земельных участков и объектов недвижимого имущества, находящихся в муниципальной собственности.                                        8) Организация и проведения торгов по продаже права заключения договоров аренды в отношении земельных участков и объектов недвижимого имущества, находящихся в муниципальной собственности.                           9) Проведение комплексных кадастровых работ на территории Чамзинского муниципального района       </t>
  </si>
  <si>
    <t>1.Количество граждан, улучшивших жилищные условия ( в том числе с использованием заемных средств) при оказании содействия за счет средств всех источников финансирования</t>
  </si>
  <si>
    <t>2. Количество граждан, которым предоставлены жилые помещения по  договорам найма</t>
  </si>
  <si>
    <t>Муниципальная программа «Защита населения и территорий от чрезвычайных ситуаций, обеспечение  пожарной безопасности и безопасности людей на водных объектах на территории Чамзинского  муниципального района»</t>
  </si>
  <si>
    <t>1)обеспеченность сохранности имущества гражданской обороны</t>
  </si>
  <si>
    <t>2) обеспеченность техническими системами управления гражданской обороны и системами оповещения населения об опасностях</t>
  </si>
  <si>
    <t>3)  обеспеченность готовности сил и средств гражданской обороны Чамзинского муниципального района</t>
  </si>
  <si>
    <t>4) обеспеченность подготовки населения в области гражданской обороны</t>
  </si>
  <si>
    <t>5) обеспеченность защиты населения Чамзинского муниципального района от чрезвычайных ситуаций радиационного характера</t>
  </si>
  <si>
    <t>6) совершенствование системы экстренного оповещения населения, снижение пострадавших при возникновении чрезвычайных ситуаций природного и техногенного характера</t>
  </si>
  <si>
    <t>7)техническая оснащенность ЕДДС района</t>
  </si>
  <si>
    <t>8) увеличение количества профессионально подготовленных руководителей и специалистов территориальной подсистемы РСЧС Чамзинского муниципального района</t>
  </si>
  <si>
    <t>Итог</t>
  </si>
  <si>
    <t xml:space="preserve">Краткая характеристика выполненных мероприятий:
- содержание  -272,5 км,
- ремонт автомобильной дорогипо ул. Ленина в с. Киржеманы (2 этап) Чамзинского муниципального района Республики Мордовия;
- ремонт автомобильной дороги проезд к улице Ленина в с. Киржеманы (3 этап) Чамзинского муниципального района Республики Мордовия
- ремонт автомобильной дороги по ул. Ленина в с. Апраксино Чамзинского муниципального района Республики Мордовия.
                                                                                                              </t>
  </si>
  <si>
    <t xml:space="preserve">1."Информационная инфраструктура"
2. Развитие локальных вычислительных сетей (оснащение рабочими станциями, серверами и оргтехникой, системным и прикладным программным обеспечением, средствами автоматизации)
3. Организация перехода на использование отечественного программного обеспечения и платформ
4. Организация сайтов органов местного самоуправления и организаций, реализующих программы общего образования, на платформе «Госвеб».                                                  
5. Цифровая трансформация государственных (муниципальных) услуг и сервисов.
6. Цифровая трансформация государственной (муниципальной) службы.                                                                7. Обеспечение доступности массовых социально значимых услуг в электронном виде.                                                                 8. Организация проведения публичных слушаний по социально значимым темам с использованием функционала федеральной государственной системы ЕПГУ подсистемы платформы обратной связи.
9. Развитие межведомственного юридически значимого электронного документооборота (ЮЗЭДО) с применением электронной подписи, базирующийся на единых инфраструктурных, технологических и методологических решениях.                                                     10. "Информационная безопасность".
11. Разработка и внедрение нормативно-правовых документов, регламентирующих порядок создания и функционирования системы информационной безопасности в органах местного самоуправления.     
12. Организация обучения сотрудников (не менее 2ух ежегодно) органов местного самоуправления и их подведомственных организаций компетенциям цифровой экономики по программам повышения квалификации, доводимых Минцифры Республики Мордовия.                                                                                     13. Оказание содействия гражданам в освоении компетенций цифровой экономики.                                                              14. Внедрение в систему образования требований к ключевым компетенциям цифровой экономики. </t>
  </si>
  <si>
    <t>15. Производство скота и птицы на убой в хозяйствах всех категорий ( в живом весе), тонн</t>
  </si>
  <si>
    <t>16. Производство молока в хозяйствах всех категорий, тонн</t>
  </si>
  <si>
    <t>17. Поголовье коров в хозяйствах всех категорий, голов</t>
  </si>
  <si>
    <t>18.Поголовье КРС в хозяйствах всех категорий, голов</t>
  </si>
  <si>
    <t>удолетворительный уровень эффективности</t>
  </si>
  <si>
    <t xml:space="preserve">
В рамках реализации прграммы в 2024 году были проведены следующие мероприятия:1.Совершенствование системы патриотического воспитания граждан, проживающих на территории Чамзинского муниципального района 2. Организация патриотического воспитания граждан в ходе подготовки и проведения мероприятий, посвященных юбилейным и другим памятным событиям истории России. 3. Формирование позитивного отношения общества к военной службе и положительной мотивации у молодых людей относительно прохождения военной службы по контракту и призыву. 4. Работа по развитию поискового движения.</t>
  </si>
  <si>
    <t xml:space="preserve">Краткая характеристика выполненных мероприятий в Краткая характеристика выполненных мероприятий в рамках реализации  мероприятия "Обеспечение жильем молодых семей". Ведется постоянный учет молодых семей, участвующих в мероприятии. Проводится информационная и разъяснительная работа среди населения по освещению целей    и задач мероприятитя и вопросов по его реализации. Район ежегодно участвует в конкурсном отборе для участия в мероприятии. Администрация района  формирует списки молодых семей-участников  мероприятия, изъявивших желание получить социальную выплату в планируемом году, выдает свидетельства о праве на получение социальной выплаты на приобретение жилого помещения или создание объекта индивидуального жилищного строительства молодым семьям-претендентам на получение социальной выплаты. Краткая характеристика выполненных мероприятий в рамках подпрограммы "Обеспечение жилыми помещениями детей-сирот и детей, оставшихся без попечения родителей, а также лиц из их числа в Чамзинском муниципальном районе Республики Мордовия" на 2017-2027 годы: администрация района формирует списки детей-сирот, подлежащих обеспечению жилыми помещениями, осуществляет приобретение жилых помещений для включения в специализированный жилищный фонд и их  предоставление  детям -сиротам.Осуществляет госполномочия по обеспечению жильем детей-сирот.     </t>
  </si>
  <si>
    <t xml:space="preserve">В 2025 году планируется увеличить уровень удовлетворенности населения качеством предоставления государственных и муниципальных услуг в сфере культуры, от общего числа опрошенных до 90,0%, увеличить количество посещений библиотек гражданами Чамзинского муниципального района на 2,1% (по сравнению с предыдущим годом), увеличить количество  детей, обучающихся в  детской школе искусств, детских музыкальных школах до 550  человек, увеличить численность участников культурно-досуговых мероприятий (по сравнению с предыдущим годом) на 5,0%. </t>
  </si>
  <si>
    <t>1) Обучение должностных лиц по гражданской обороне и ЧС.                               .                   2)  .  Создание районной автоматизированной системы централизованного оповещения населения Чамзинского района                                       3) 3)Изготовление листовок и памяток на противопожарную тематику и безопасность на воде                                                                                           4) Создание и оформление кабинета для инструктажа  и обучения ГО и ЧС                    5) 5)Приобретение методических, учебно-информационных сборников и пособий по ГО и ЧС.6)Организация обучения неработающего населения в УКП 7.)Приобретение плакатов по тематике ГО и ЧС 8)Приобретение автономных  противопожарных извещателей в жилье многодетных семей и граждан нуждающихся в социальной поддеожки на территории района</t>
  </si>
  <si>
    <t>Краткая характеристика мероприятий                1. Организационные мероприятия.             2.Общие мероприятия по укреплению общественного порядка, обеспечению общественной безопасности и предупреждению терроризма.                                              3.Мероприятия по противодействию коррупции                                                                                                                  По невыполненным мероприятиям указать причины.                                               4.Мероприятия по укреплению общественного порядка и обеспечению  общественной безопасности в сфере защиты прав личности. 5.Мероприятия по укреплению общественного порядка и обеспечению общественной безопасности в сфере охраны прав и интересов несовершеннолетних. Профилактика и предупреждение безнадзорности и беспризорности несовершеннолетних.                          6.Мероприятия по укреплению общественного порядка и обеспечению общественной безопасности в сферах экономики и экологии. 7.Мероприятия по укреплению общественного порядка и обеспечению общественной безопасности в сфере оборота наркотических и психотропных средств.                       8.Мероприятия по укреплению общественного порядка и обеспечению общественной безопасности в сфере безопасности дорожного движения.                                            9.Развитие единой дежурно-диспетчерской службы Чамзинского муниципального района 2016 - 2027годы                                                     
10. Реализация государственных полномочий в области законодательства об административных правонарушениях</t>
  </si>
  <si>
    <t>27,5</t>
  </si>
  <si>
    <t xml:space="preserve"> Удельный вес численности детей в возрасте от 0 до 3 лет, охваченных программами поддержки раннего развития, в общей численности детей соответствующего возраста </t>
  </si>
  <si>
    <t>Доступность дошкольного образования (отношение численности детей в возрасте 1-7 лет, которым предоставлена возможность получать услуги дошкольного образования, к численности детей в возрасте 1-7 лет, скорректированной на численность детей в возрасте 1-7 лет, обучающихся в школе)</t>
  </si>
  <si>
    <t>Охват детей в возрасте от 3 до 7 лет услугами дошкольного образования (отношение численности детей в возрасте 3-7 лет, которым предоставлена возможность получать услуги дошкольного образования, к численности детей в возрасте 3-7 лет, скорректированной на численность детей в возрасте 3-7 лет, обучающихся в школе)</t>
  </si>
  <si>
    <t>Удельный вес численности населения в возрасте 6,6-18 лет, охваченного образованием, в общей численности населения в возрасте 6,6-18 лет</t>
  </si>
  <si>
    <t>Доля педагогических и управленческих кадров ОО, которые пройдут повышение квалификации для работы в соответствии с ФГОС</t>
  </si>
  <si>
    <t>Удельный вес численности учителей в возрасте до 30 лет в общей численности учителей ОО</t>
  </si>
  <si>
    <t>Отношение среднемесячной заработной платы педагогических работников  ОО - к средней заработной плате в Республике Мордовия.</t>
  </si>
  <si>
    <t>Доля школьников, обучающихся по ФГОС, в общей численности школьников</t>
  </si>
  <si>
    <t>Отношение среднего балла ЕГЭ (в расчете на 1 предмет) в 10 % ОО с лучшими результатами ЕГЭ к среднему баллу ЕГЭ (в расчете на 1 предмет) в 10 % ООс  худшими результатами ЕГЭ</t>
  </si>
  <si>
    <t>Доля детей-инвалидов, осваивающих образовательные программы общего образования в форме дистанционного, специального (коррекционного) или инклюзивного образования</t>
  </si>
  <si>
    <t>Доля ОО, осуществляющих дистанционное обучение обучающихся, в общей численности ОО</t>
  </si>
  <si>
    <t>Удельный вес численности руководителей организаций дополнительного образования, прошедших в течение последних трех лет повышение квалификации (профессиональную переподготовку), в общей численности руководителей организаций доп.образования</t>
  </si>
  <si>
    <t>Доля детей, охваченных образовательными программами дополнительного образования, в общей численности детей и молодежи в возрасте 5-18 лет</t>
  </si>
  <si>
    <t>Удельный вес обучающихся по программам дополнительного образования, участвующих в конкурсах, мероприятиях различного уровня, в общей численности обучающихся по программам дополнительного образования</t>
  </si>
  <si>
    <t xml:space="preserve">Доля детей в возрасте от 5 до 18 лет, получающих дополнительное образование с использованием сертификата дополнительного образования, в общей численности детей в возрасте от 5 до 18 лет, получающих дополнительное образование за счет бюджетных средств. </t>
  </si>
  <si>
    <t>Доля детей в возрасте от 5 до 18 лет, использующих сертификаты дополнительного образования в статусе сертификатов персонифицированного финансирования, в общей численности детей и молодежи в возрасте 5-18 лет.</t>
  </si>
  <si>
    <t>Удельный вес обучающихся по программам общего образования, участвующих в олимпиадах и конкурсах различного уровня, в общей численности обучающихся по программам общего образования.</t>
  </si>
  <si>
    <t>Доля призеров и победителей республиканского этапа всероссийской олимпиады школьников от общего числа участников данного этапа</t>
  </si>
  <si>
    <t>Создание условий, соответствующих требованиям ФГОС, для 60% обучающихся ОО</t>
  </si>
  <si>
    <t>Уменьшение количества ОО, находящихся в аварийном состоянии и требующих капитального ремонта</t>
  </si>
  <si>
    <t>Результативность,  эффективность и целевое использование бюджетных средств</t>
  </si>
  <si>
    <t>Достоверность и полнота бюджетной и иной отчетности</t>
  </si>
  <si>
    <t>Доля детей, оставшихся без попечения родителей, переданных на воспитание в семьи граждан РФ (на усыновление (удочерение) и под опеку (попечительство), в том числе по договору о приемной семье</t>
  </si>
  <si>
    <t>Обеспечение реализации государственных полномочий по опеке и попечительству</t>
  </si>
  <si>
    <t>Удовлетворенность населения качеством дошкольного, общего, дополнительного, начального и среднего профессионального образования</t>
  </si>
  <si>
    <t>Сводный годовой отчет об эффективности реализации  муниципальных программ  Чамзинского муниципального района за 2025год</t>
  </si>
  <si>
    <t>Число основных мероприятий, запланированных к реализации в 2025 г., единиц</t>
  </si>
  <si>
    <t>Объем финансовых средств, запланированный по программе на                                                                                                                                                                                          2025 г., тыс. рублей</t>
  </si>
  <si>
    <t>Фактически освоенный объем финансирования программы за 2025 г., тыс. рублей</t>
  </si>
  <si>
    <t>Целевое значение на 2025 г.</t>
  </si>
  <si>
    <t>Фактическое значение за 2025 г.</t>
  </si>
  <si>
    <t>В рамках реализации прграммы в 2025 году были проведены следующие мероприятия:1.Нормативно - правовое и информационно - метотдическое обеспечение реализации программы. 2. Информационно - просветительские и культурно - просветительские мероприятия в рамках реализации Программы. 3. Педагогическое спровождение семьи в воппросах духовно - нравственного воспитания детей. 4. Духовно - нравственное воспитание и образование в учреждениях дошкольного, общего среднего и дополнительного образования. 5. Социальное служение и благотворительные акции. 6. Совершенствование подготовки и повышения квалифткации кадров по вопросу духовно - нравственного воспитания детей, молодежи, духовно - нравственного просвещения населения.</t>
  </si>
  <si>
    <t xml:space="preserve">Муниципальная программа «Гармонизация межнациональных и межконфессиональных отношений
 в Чамзинском муниципальном районе» 
</t>
  </si>
  <si>
    <t xml:space="preserve">За 2025год в рамках реализации  муниципальной программы «Гармонизация межнациональных и межконфессиональных отношений
 в Чамзинском муниципальном районе»  выполнены все запланированные основные мероприятия.                         </t>
  </si>
  <si>
    <t>10. Производство в хозяйствах всех категорий зерновых и зернобобовых, тонн</t>
  </si>
  <si>
    <t>11. Производство сахарной свеклы в хозяйствах всех категорий, тонн</t>
  </si>
  <si>
    <t>12. Производство картофеля в сельскохозяйственных организациях, КФХ ,тонн</t>
  </si>
  <si>
    <t>13.Размер посевных площадей, занятых зерновыми, зернобобовыми, масличными  и кормовыми сельскохозяйственными культурами, га</t>
  </si>
  <si>
    <t>14.Площадь, засеваемая элитными семенами,га</t>
  </si>
  <si>
    <t>19. Продуктивность коров в сельскохозяйственных организациях, крестьянских(фермерских) хозяйствах, включая индивидуальных предпринимателей, кг</t>
  </si>
  <si>
    <t>20. Выход телят на 100 коров в сельскохозяйственных организациях, голов</t>
  </si>
  <si>
    <t>21. Племенное условно-маточное поголовье сельскохозяйственных животных, усл.голов</t>
  </si>
  <si>
    <t>22.Прирост объема сельскохозяйственной продукции, произведенной крестьянскими (фермерскими) хозяйствами, получившими грантовую поддержку ( по отношению к предыдущему году)</t>
  </si>
  <si>
    <t>23. Объемы приобретения сельскохозяйственной техники, в том числе новой техники у производителей по льготным ценам ( со скидкой), ед</t>
  </si>
  <si>
    <t>24.Укомплектованность кадрами предприятий агропромышленного комплекса, %</t>
  </si>
  <si>
    <t>25. .Доля молодых кадров в возрасте до 35 лет предприятий агропромышленного комплекса,%</t>
  </si>
  <si>
    <t>Муниципальная программа развития сельского хозяйства и регулирования рынков сельскохозяйственной продукции, сырья и продовольствия в Чамзинском муниципальном районе считается высокоэффективной, т.к. уровень эффективности реализации программы составил 111,1%</t>
  </si>
  <si>
    <t xml:space="preserve"> За 2025 год по муниципальной программе развития сельского хозяйства и регулирования рынков сельскохозяйственной продукции, сырья и продовольствия в Чамзинском муниципальном районе  выполнены следующие мероприятия:                                                                                                                                                                                                                                                                   1. Мероприятие по проведению коллегий, семинаров-совещаний, участию в сельскохозяйственных выставках, ярмарках.                      2. Предоставление компенсационной выплаты молодым специалистам, трудоустроившимся в сельскохозяйственные организации и организации системы ветеринарной службы в год окончания образовательных организаций.                                                                                  3. Предоставление ежемесячной денежной выплаты молодым специалистам, трудоустроившимся в сельскохозяйственные организации и организации системы государственной ветеринарной службы в год окончания образовательных организаций.                                                                                                4. Предоставление стипендии студентам, обучающимся по очной форме обучения по сельскохозяйственным профессиям, специальностям, направлениям подготовки и взявшим на себя обязательство трудоустроиться в сельскохозяйственные организации или организации системы государственной ветеринарной службы в течение месяца после получения диплома.  
5.Мероприятие на осуществление деятельности по обращению с животными без владельцев                                                                                                                                         6.Гранты "Агростартап"                                                                                          7. Мероприятие по переходу граждан, ведущих личное подсобное хозяйство на альтернативные свиноводству виды жи-вотноводства           </t>
  </si>
  <si>
    <t>За 2025 год в рамках реализации  муниципальной программы «Развитие образования в Чамзинском муниципальном районе»   выполнены следующие мероприятия: развитие дошкольного, общего,  дополнительного образования детей в Чамзинском муниципальном районе; выявление и поддержка одаренных детей и молодежи в Чамзинском муниципальном районе; укрепление материально-технической базы организаций образования   Чамзинского  муниципального района; обеспечение реализации муниципальной программы  «Развитие образования в Чамзинском муниципальном районе» .</t>
  </si>
  <si>
    <t>Краткая характеристика выполненных мероприятий в рамках реализации мероприятия Государственной программы Российской Федерации "Комплексное развитие сельских территорий":капитальный ремонт автомобильной дороги по ул. Новая в рп. Чамзинка, капитальный ремонт автомобильной дороги микрорайон-1 от дома №9 до дома №23, благоустройство детской игровой площадки в рп. Чамзинка по ул. Терешковой д. №9, благоустройство родника в с. Медаево,строительство канализационного коллектора с очисными сооружениями в рп Комсомольский Чамзинского муниципального района ,реконструкция Дома культуры «Цементник».</t>
  </si>
  <si>
    <t xml:space="preserve">.Краткая характеристика выполненных мероприятий.                                                                                                                                                                               За 2025 год согласно Реестра объектов инфраст-руктуры и услуг в сферах жизнедеятельности инвалидов и других маломобильных групп населения по Чамзинскому муниципальному району были выполненны следующие мероприятия:                                            на территории   п. Комсомольский                                               
1. Парк отдыха оборудован парковочным местом для инвалидов.
2. Введен в эксплуатацию «Досуговый центр и зона отдыха», оборудован пандусом для инвалидов.
 </t>
  </si>
  <si>
    <t xml:space="preserve">За 2025 год   по программе «Социальная поддержка граждан» на 2017 — 2028 годы выполненны следующие мероприятия: выдана материальная помощь отдельным категориям граждан оказавшихся в трудной жизненной ситуации; проведены мероприятия по организации отдыха и оздоровления детей.                                                                                                                    </t>
  </si>
  <si>
    <t xml:space="preserve">Бюджет Чамзинского муниципального района на очередной финансовый год и плановый период сформирован с соблюдением норм бюджетного законодательства Российской Федерации, порядка и сроков составления и утверждения проекта бюджета Чамзинского муниципального района.
Формирование и исполнение бюджета в программном формате позволило достичь установленный Программой удельный вес расходов бюджета, формируемых в рамках муниципальных программ, в общем объеме расходов бюджета – 94,0 % при запланированном 95% уровне.
В 2025 году произведены расходы на общую сумму 1 150 233,9 тыс.рублей, что составляет 96,5 % от запланированного объема расходов. Отклонение исполнения бюджета по расходам составило -3,5 % при запланированном отклонении в -5%. Основной причиной неисполнения расходной части бюджета явилось неполное поступление из республиканского бюджета безвозмездных перечислений.
Поступление доходов составило 1 622 812,9 тыс.рублей, в т.ч. налоговых и неналоговых – 873 544,2 тыс.рублей, что составляет 139,9 % от запланированного объема доходов. Отклонение исполнения бюджета по доходам к утвержденному уровню составило +39,9 % при запланированном отклонении в -5%. Темп роста поступления налоговых и неналоговых доходов бюджета по сравнению с прошлым годом в сопоставимых условиях составил 308,3%.
Отчетность об исполнении бюджета Чамзинского муниципального района ведется с соблюдением установленных бюджетным законодательством требований о ее составе. Просроченной задолженности по заработной плате и пособий по социальной помощи населению по состоянию на 01.01.2026 года не имеется.
Уровень просроченной кредиторской задолженности консолидированного бюджета по состоянию на 01.01.2026 года составил 0,0 % при запланированном уровне в 1,46%. 
Размер муниципального долга по состоянию на 01.01.2026 года соответствует бюджетным ограничениям, определяемым законодательством Российской Федерации. Объем муниципального долга составил 6 298,9 тыс.рублей или 1,5 % от налоговых и неналоговых доходов.
Просроченная задолженность по муниципальным долговым обязательствам Чамзинского муниципального района отсутствует. Обслуживание муниципального долга осуществляется своевременно и в полном объеме. Доля расходов на обслуживание муниципального долга в 2025 году составила 0,0006 % в общем объеме расходов – 6,4 тыс.рублей. 
В 2025 году особое внимание было уделено контрольным мероприятиям. В прошлом году было проведено 11 проверок, в том числе в сфере закупок – 7 проверок. 
</t>
  </si>
  <si>
    <t>Высокоэффективная</t>
  </si>
  <si>
    <t>4)Проведение кадастровых работ по формированию земельных участков неразграниченной собственности для реализации(предоставления в аренду) через торги</t>
  </si>
  <si>
    <t xml:space="preserve">5) Определение рыночной стоимости земельных участков, государственная собственность на которые не разграничена с целью их продажи путем проведения торгов (аукционов)величины арендной платы за  пользование земельными участками неразграниченной собственности.  </t>
  </si>
  <si>
    <t>6) Определение рыночной величины арендной платы за пользование земельными участками, государственная собственность на которые не разграничена с целью их предоставлению в аренду путем проведения торгов (аукционов);</t>
  </si>
  <si>
    <t xml:space="preserve">7)Организация и проведение  торгов по реализации земельных участков и объектов недвижимого имущества, находящихся в муниципальной собственности;  </t>
  </si>
  <si>
    <t>9) Проведение комплексных кадастровых работ на территории Чамзинского муниципального района</t>
  </si>
  <si>
    <t>8) организация и проведение торгов по продаже права заключения договоров аренды в отношении земельных участков и объектов недвижимого имущества, находящегося в муниципальной собственности. Проведение  кадастровх работ по формированию земельных участков, находящихся в муниципальной собственности;</t>
  </si>
  <si>
    <t xml:space="preserve">Краткая характеристика выполненных мероприятий. В 2025 году в рамках Программы выполнены следующие мероприятия:
-Анализ муниципальной нормативной правовой базы на предмет своевременного устранения выявленных  нарушений действующего законодательства;
-Совершенствование работы, направленной на приоритетное применение мер по предупреждению и борьбе с коррупцией на муниципальной службе;
-Автоматизация кадровых процедур, повышение качества и эффективности муниципальной службы;
-Создание материально- технической базы для обеспечения деятельности органов местного самоуправления;
-Совершенствование средств и методов информирования населения о деятельности органов местного самоуправления;
-Проведение мониторинга с целью исследования уровня открытости, гласности и доступности муниципальной службы, получение информации об эффективности и результативности работы органов местного самоуправления поселений;
-Формирование системы денежного содержания и иных выплат, в том числе материального стимулирования, должностных лиц и муниципальных служащих к эффективному достижению качественных конечных результатов профессиональной служебной деятельности;
-Мониторинг муниципальных программ и планов подготовки, переподготовки и повышения квалификации кадров органов местного самоуправления;
-Разработка на основе кадрового мониторинга плана обучения муниципальных служащих;
-Совершенствование механизма формирования, подготовки и использова­ния кадрового резерва для замещения вакантных должностей муниципальной службы;
-Участие должностных лиц, осуществляющих свои полномочия на постоянной основе, муниципальных служащих органов местного самоуправления Чамзинского муниципального района в семинарах, совещаниях, конференциях по вопросам развития муниципальной службы, обмену опытом работы в органах местного самоуправления;
-Формирование системы гарантий, предоставл
</t>
  </si>
  <si>
    <t xml:space="preserve">Муниципальная программа "Духовно - нравственное воспитание детей, молодежи и населения в Чамзинском муниципальном районе" считается высокоэффективной </t>
  </si>
  <si>
    <t>39</t>
  </si>
  <si>
    <t>Программа включает в себя 5 подразделов:
1. «Развитие промышленного комплекса»;                         2. «Формирование благоприятной инвестиционной среды»;                                                                                3. «Развитие инфраструктуры потребительского рынка товаров, работ и услуг»;
4. «Развитие конкуренции»;                                                     5. «Стратегическое планирование».
   В 2023 году профинансированы следующие мероприятия:
 Подраздел 1: "Развитие промышленного комплекса",                                               ООО "Мечта" :"Строительство нового завода по переработке молока " прогноз 1287000,0 тыс.руб., освоено 68700,0 тыс.руб.;  "Строительство цеха сушки сыворотки и обезжиренного молока" прогноз 0,  освоено - 1176100,0 тыс. руб.", "Строительство цеха полутвердых и твердых сыров" прогноз 0, освоено 4800,0 тыс. руб,  "Строительство очистных сооружений" прогноз 0,0 руб, освоено  165900,0тыс. руб.,  "Строительство цеха творожных сливочных сыров" прогноз -0,0 руб. , освоено  64000,0 тыс. руб, ООО "Комбис"  Строительство элеватора " прогноз 113 100 тыс.рублей, освоено -113 100,0 тыс. рублей; ООО «КомбиС» - «Установка линии по производству комбикорма» прогноз 0,00 тыс.рублей, освоено -928 600,00 тыс. рублей;ООО "Комбис"  "Реконструкция маслоцеха"прогноз  432090,0 освоено 432090,0 тыс АО АГРО-АТЯШЕВО "Приобретение инкубационного шкафа, монтаж и пусконаладка- Инкубатор Стимул ИП-16 М1" прогноз - 100тыс. рублей, освоено 1400 тыс. рублей,   АО "ЛАТО" «Модернизация пильных центров для производства фиброцементных панелей Клик» прогноз 100000,0 тыс. руб, Освоено 0,0 тыс.рублей, ООО "Магма ХД" - «Приобретение транспортных средств и сельскохозяйственного оборудования» " прогноз 521 000 тыс. руб., освоено 521 000,0 тыс.  рублей. ООО "Мордовский племенный центр"  Строительство свиноводческого комплекса на 4 800 свиноматок (13 очередь) прогноз 0, освоено 117000,0 тыс.руб, ООО "Мордовский племенный центр"  Строительство свиноводческого комплекса на 4 800 свиноматок (14 очередь) прогноз 0, освоено 117000,0 тыс.руб,
Подраздел 2 «Формирование благоприятной инвестиционной среды» не предусмотрено финансирование.
Подраздел 3. "Развитие инфраструктуры потребительского рынка товаров, работ и услуг",    -план 0 рублей,освоено 0 рублей
Подраздел 4 "Развитие конкуренции"-не предусмотрено финансирование.                                                                Подраздел 5 "Стратегическое планирование" - не предусмотрено финансирование.</t>
  </si>
  <si>
    <t>По данной программе в 2025 году были выполнены следующие мероприятия: Эксплуатация  межмуниципальной системы коммунальной  инфраструктуры в области обращения с твердыми  коммунальными отходами на территории Чамзинского муниципального района Республики Мордовия -1869,8 тыс.руб.;
Приобретение дополнительной специальной техники для сбора и вывозав ТБО на сумму 1000,0 тыс.руб.;
Приобретение контейнеров для сбора ТБО на сумму 200,0 тыс.руб; 
 Ремонт контейнерных площадок, устройство 474,8тыс.руб.                                                   Ликвидация крупногабаритных отходов и отходов объектов от объектов  внешнего благоустройства  на сумму 195,0 тыс.рублей.                           
Всего на сумму1869,8, тыс.руб., В том числе по бюджетам:
Средства федерального бюджета -0;
Средства республиканского бюджета – 0;
Средства местного бюджета –412,8 тыс.руб.;
Внебюджетные средства – 1200 тыс.руб., средства сельских поселений -257,</t>
  </si>
  <si>
    <t xml:space="preserve">  Замена теплоизоляционных конструкций надземных и подземных  трубопроводов с частичной перекладкой (план 3000,0 тыс.руб., факт 3000,0 тыс.руб.); - замена приборов учета энергоресурсов на интеллектуальные, поверка существующих приборов учета  (план 500 тыс.руб., факт 500 тыс.руб); утепление зданий котельных (план 100,0 тыс.руб., факт 0 тыс.руб); установка кооректирующих насосов,преобразователей частоты (план 300,0 тыс.руб., факт 0 тыс.руб); замена электрических проводов (увеличение сечения) на перегруженных линиях ВЛ 10 кВ, 0,4 кВ (план 2000,0 тыс.руб., факт 0 тыс.руб);  - разработка схем водоснабжения, водоотведения и теплоснабжения, ежегодная корриктировка существующих схем (план 328,0 тыс.руб., факт 328 тыс.руб); . Повышение энергоэффективности в бюджетной сфере. замена приборов учета энергоресурсов интелектуальные, проверка существующих приборов учета ( план 826,1 тыс.руб, факт 742,4 тыс.руб.).Повышение энергоэффективности в жилищном секторе. Установка современных общедомовых  и поквартирных приборов учета коммунальных ресурсов и устройств регулирования потребления тепловой энергии, замена устаревших счетчиков  на счетчики повышенного класса точности в жилищном фонде (план 600 тыс.руб., факт 600 тыс.руб); - применение современных энергоэффективных материалов для ремонта инженерных конструкций, кровель, утепление ограждающих конструкций МКД (план 3000 тыс.руб., факт 3000 тыс.руб.); -утепление системы отопления в технических помещениях (план 500,0 тыс.руб., факт 500 тыс.руб.); -внедрение энергосберегающих светильников нового поколения для внутридомового и дворого освещения ( план 200,0 тыс.руб., факт 200 тыс.руб.); -проведение гидравлической регулировки, автоматической/ручной балансировки распределительных систем (план 500 тыс.руб., факт 500 тыс.руб.)</t>
  </si>
  <si>
    <t>По данной программе  в 2025 году были выполнены следующие мероприятия: Модернизация объектов теплоснабжения -Замена теплоизоляциина сетях теплоснабжения, 2000м. (план 1200 тыс.руб., факт  1200 тыс.руб.); Модернизация объектов водоснабжения - Ремонт сетей холодного водоснабжения в р.п. Чамзинка и р.п.Комсомольский    (план 1000 тыс.руб., факт  1000 тыс.руб.);  Приобретение водонавпорной башни (Башни Рожновского ) для нужд потребителей в с.пичеуры (объемом 15м3) (план 714,2 тыс.руб.., факт 596,3 тыс.руб.); Капитальный ремонт МКД                   -Проведение капитального ремонта общего имущества в многоквартирных домах Апраксино, Чамзинка, Комсомольский, Медаево (план 14030,8  тыс.руб., факт 14015,7 тыс.руб); Текущий, капитальный ремонт объектов теплоснабжения, находящихся в муниципальной собственности, приобретение оборудования подлежащего установке на данных объектах и для пополнения муниципального аварийного резерва. Приобретение материалов для проведения работ  и мероприятий по текущему ремонту объектов теплоснабжения, находящихся в муниципальной собственности, оборудования , подлежащего установке на данных объектах(план 8232,5 тыс.руб., факт  8089,0 тыс.руб);  Пополнение муниципальных аварийных резервов материальных ресурсов Пополнение муниципальных аварийных резервов материальных ресурсов  ( план 11879,2 тыс.рублей., факт  11879,0 тыс.рублей); Предоставление субсидии на финансовое обеспечение затрат, связанных с погашением кредиторской задолженности юридическим  лицам (за исключениемсубсидий государственным (муниципальным) учреждениям), оказывающим услуги по теплоснабжению,  водоснабжению и водоотведению на территории Чамзинского муниципального района. Предоставление субсидина финансовое обеспечение затрат, связанных с погашением кредиторской задолженности юридическим лицам (за исключение субсидий государственным (муниципальным) учреждениям), оказывающим услуги по теплоснабжению, водоснабжению и водоотведению на территрии Чамзинского муниципального района (план 53 000,000тыс.руб., факт 53000,000 тыс.руб.). Приобретение техники для нужд муниципальных унитарных предприятий Чамзинского муниципального района. Приобретение техники для нужд муниципальных унитарных предприятий Чамзинского муниципального района. (план 4888,3 тыс.руб., факт 4230,0 тыс.руб.)</t>
  </si>
  <si>
    <t xml:space="preserve">Муниципальная программа «Развитие образования в Чамзинском муниципальном районе»  считается высокоэффективной, </t>
  </si>
  <si>
    <t xml:space="preserve">Исходя из вышеизложенного следует, что программа работает и может быть признана эффективной </t>
  </si>
</sst>
</file>

<file path=xl/styles.xml><?xml version="1.0" encoding="utf-8"?>
<styleSheet xmlns="http://schemas.openxmlformats.org/spreadsheetml/2006/main" xmlns:mc="http://schemas.openxmlformats.org/markup-compatibility/2006" xmlns:x14ac="http://schemas.microsoft.com/office/spreadsheetml/2009/9/ac" mc:Ignorable="x14ac">
  <numFmts count="13">
    <numFmt numFmtId="43" formatCode="_-* #,##0.00\ _₽_-;\-* #,##0.00\ _₽_-;_-* &quot;-&quot;??\ _₽_-;_-@_-"/>
    <numFmt numFmtId="164" formatCode="_-* #,##0.00_р_._-;\-* #,##0.00_р_._-;_-* &quot;-&quot;??_р_._-;_-@_-"/>
    <numFmt numFmtId="165" formatCode="#,##0.0_ ;\-#,##0.0\ "/>
    <numFmt numFmtId="166" formatCode="0.0"/>
    <numFmt numFmtId="167" formatCode="_(* #,##0.00_);_(* \(#,##0.00\);_(* &quot;-&quot;??_);_(@_)"/>
    <numFmt numFmtId="168" formatCode="_-* #,##0.0_р_._-;\-* #,##0.0_р_._-;_-* &quot;-&quot;?_р_._-;_-@_-"/>
    <numFmt numFmtId="169" formatCode="[$-419]General"/>
    <numFmt numFmtId="170" formatCode="#,##0.000_ ;\-#,##0.000\ "/>
    <numFmt numFmtId="171" formatCode="#,##0.0"/>
    <numFmt numFmtId="172" formatCode="[$-419]#,##0"/>
    <numFmt numFmtId="173" formatCode="&quot; &quot;#,##0.0&quot;    &quot;;&quot;-&quot;#,##0.0&quot;    &quot;;&quot; -&quot;#&quot;    &quot;;@&quot; &quot;"/>
    <numFmt numFmtId="174" formatCode="0.0000"/>
    <numFmt numFmtId="175" formatCode="_-* #,##0.00_р_._-;\-* #,##0.00_р_._-;_-* &quot;-&quot;?_р_._-;_-@_-"/>
  </numFmts>
  <fonts count="61" x14ac:knownFonts="1">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2"/>
      <color indexed="8"/>
      <name val="Times New Roman"/>
      <family val="1"/>
      <charset val="204"/>
    </font>
    <font>
      <sz val="12"/>
      <name val="Times New Roman"/>
      <family val="1"/>
      <charset val="204"/>
    </font>
    <font>
      <b/>
      <sz val="12"/>
      <name val="Times New Roman"/>
      <family val="1"/>
      <charset val="204"/>
    </font>
    <font>
      <sz val="11"/>
      <color indexed="8"/>
      <name val="Calibri"/>
      <family val="2"/>
      <charset val="204"/>
    </font>
    <font>
      <sz val="13"/>
      <name val="Times New Roman"/>
      <family val="1"/>
      <charset val="204"/>
    </font>
    <font>
      <sz val="12"/>
      <color indexed="10"/>
      <name val="Calibri"/>
      <family val="2"/>
      <charset val="204"/>
    </font>
    <font>
      <sz val="12"/>
      <name val="Calibri"/>
      <family val="2"/>
      <charset val="204"/>
    </font>
    <font>
      <sz val="10"/>
      <name val="Arial"/>
      <family val="2"/>
      <charset val="204"/>
    </font>
    <font>
      <sz val="16"/>
      <color indexed="8"/>
      <name val="Times New Roman"/>
      <family val="1"/>
      <charset val="204"/>
    </font>
    <font>
      <sz val="12"/>
      <color indexed="8"/>
      <name val="Times New Roman"/>
      <family val="1"/>
      <charset val="204"/>
    </font>
    <font>
      <sz val="14"/>
      <color indexed="8"/>
      <name val="Times New Roman"/>
      <family val="1"/>
      <charset val="204"/>
    </font>
    <font>
      <sz val="11"/>
      <color indexed="8"/>
      <name val="Calibri"/>
      <family val="2"/>
    </font>
    <font>
      <sz val="14"/>
      <color indexed="8"/>
      <name val="Calibri"/>
      <family val="2"/>
    </font>
    <font>
      <sz val="16"/>
      <color indexed="8"/>
      <name val="Calibri"/>
      <family val="2"/>
    </font>
    <font>
      <sz val="12"/>
      <color indexed="8"/>
      <name val="Calibri"/>
      <family val="2"/>
    </font>
    <font>
      <sz val="12"/>
      <color indexed="9"/>
      <name val="Calibri"/>
      <family val="2"/>
    </font>
    <font>
      <sz val="12"/>
      <color indexed="8"/>
      <name val="Calibri"/>
      <family val="2"/>
      <charset val="204"/>
    </font>
    <font>
      <sz val="11"/>
      <color theme="1"/>
      <name val="Calibri"/>
      <family val="2"/>
      <charset val="204"/>
      <scheme val="minor"/>
    </font>
    <font>
      <u/>
      <sz val="11"/>
      <color indexed="12"/>
      <name val="Calibri"/>
      <family val="2"/>
    </font>
    <font>
      <sz val="11"/>
      <color rgb="FF000000"/>
      <name val="Calibri"/>
      <family val="2"/>
      <charset val="204"/>
    </font>
    <font>
      <sz val="11"/>
      <name val="Calibri"/>
      <family val="2"/>
      <scheme val="minor"/>
    </font>
    <font>
      <b/>
      <sz val="14"/>
      <name val="Times New Roman"/>
      <family val="1"/>
      <charset val="204"/>
    </font>
    <font>
      <sz val="12"/>
      <name val="Calibri"/>
      <family val="2"/>
    </font>
    <font>
      <sz val="12"/>
      <name val="Calibri"/>
      <family val="2"/>
      <scheme val="minor"/>
    </font>
    <font>
      <sz val="10"/>
      <name val="Times New Roman"/>
      <family val="1"/>
      <charset val="204"/>
    </font>
    <font>
      <sz val="12"/>
      <color theme="1"/>
      <name val="Calibri"/>
      <family val="2"/>
      <scheme val="minor"/>
    </font>
    <font>
      <sz val="14"/>
      <color theme="1"/>
      <name val="Calibri"/>
      <family val="2"/>
      <scheme val="minor"/>
    </font>
    <font>
      <sz val="14"/>
      <color theme="1"/>
      <name val="Times New Roman"/>
      <family val="1"/>
      <charset val="204"/>
    </font>
    <font>
      <sz val="14"/>
      <color rgb="FF000000"/>
      <name val="Times New Roman"/>
      <family val="1"/>
      <charset val="204"/>
    </font>
    <font>
      <sz val="12"/>
      <color rgb="FF22272F"/>
      <name val="Times New Roman"/>
      <family val="1"/>
      <charset val="204"/>
    </font>
    <font>
      <sz val="12"/>
      <color theme="1"/>
      <name val="Times New Roman"/>
      <family val="1"/>
      <charset val="204"/>
    </font>
    <font>
      <sz val="14"/>
      <name val="Times New Roman"/>
      <family val="1"/>
      <charset val="204"/>
    </font>
    <font>
      <sz val="14"/>
      <name val="Calibri"/>
      <family val="2"/>
      <charset val="204"/>
    </font>
    <font>
      <sz val="12"/>
      <color rgb="FF000000"/>
      <name val="Times New Roman"/>
      <family val="1"/>
      <charset val="204"/>
    </font>
    <font>
      <sz val="14"/>
      <color indexed="8"/>
      <name val="Calibri"/>
      <family val="2"/>
      <charset val="204"/>
      <scheme val="minor"/>
    </font>
    <font>
      <sz val="14"/>
      <color indexed="8"/>
      <name val="Calibri"/>
      <family val="2"/>
      <charset val="204"/>
    </font>
    <font>
      <sz val="11"/>
      <color theme="1"/>
      <name val="Times New Roman"/>
      <family val="1"/>
      <charset val="204"/>
    </font>
    <font>
      <sz val="11"/>
      <color rgb="FF000000"/>
      <name val="Times New Roman"/>
      <family val="1"/>
      <charset val="204"/>
    </font>
    <font>
      <sz val="12"/>
      <color theme="2"/>
      <name val="Times New Roman"/>
      <family val="1"/>
      <charset val="204"/>
    </font>
    <font>
      <b/>
      <sz val="12"/>
      <color theme="1"/>
      <name val="Times New Roman"/>
      <family val="1"/>
      <charset val="204"/>
    </font>
    <font>
      <sz val="11"/>
      <name val="Times New Roman"/>
      <family val="1"/>
      <charset val="204"/>
    </font>
    <font>
      <sz val="12"/>
      <color theme="1"/>
      <name val="Calibri"/>
      <family val="2"/>
      <charset val="204"/>
    </font>
    <font>
      <b/>
      <sz val="12"/>
      <color indexed="8"/>
      <name val="Times New Roman"/>
      <family val="1"/>
      <charset val="204"/>
    </font>
    <font>
      <b/>
      <sz val="14"/>
      <color indexed="8"/>
      <name val="Times New Roman"/>
      <family val="1"/>
      <charset val="204"/>
    </font>
    <font>
      <sz val="10"/>
      <color indexed="8"/>
      <name val="Times New Roman"/>
      <family val="1"/>
      <charset val="204"/>
    </font>
    <font>
      <sz val="12"/>
      <name val="Calibri"/>
      <family val="2"/>
      <charset val="204"/>
      <scheme val="minor"/>
    </font>
    <font>
      <sz val="12"/>
      <color indexed="8"/>
      <name val="Calibri"/>
      <family val="2"/>
      <charset val="204"/>
      <scheme val="minor"/>
    </font>
    <font>
      <sz val="12"/>
      <color theme="1"/>
      <name val="Calibri"/>
      <family val="2"/>
      <charset val="204"/>
      <scheme val="minor"/>
    </font>
    <font>
      <sz val="14"/>
      <name val="Calibri"/>
      <family val="2"/>
      <scheme val="minor"/>
    </font>
    <font>
      <sz val="11"/>
      <color theme="1"/>
      <name val="Calibri"/>
      <family val="2"/>
      <scheme val="minor"/>
    </font>
  </fonts>
  <fills count="25">
    <fill>
      <patternFill patternType="none"/>
    </fill>
    <fill>
      <patternFill patternType="gray125"/>
    </fill>
    <fill>
      <patternFill patternType="solid">
        <fgColor indexed="42"/>
        <bgColor indexed="64"/>
      </patternFill>
    </fill>
    <fill>
      <patternFill patternType="solid">
        <fgColor indexed="9"/>
        <bgColor indexed="64"/>
      </patternFill>
    </fill>
    <fill>
      <patternFill patternType="solid">
        <fgColor indexed="51"/>
        <bgColor indexed="64"/>
      </patternFill>
    </fill>
    <fill>
      <patternFill patternType="solid">
        <fgColor theme="0"/>
        <bgColor indexed="64"/>
      </patternFill>
    </fill>
    <fill>
      <patternFill patternType="solid">
        <fgColor rgb="FFFFFF00"/>
        <bgColor indexed="64"/>
      </patternFill>
    </fill>
    <fill>
      <patternFill patternType="solid">
        <fgColor rgb="FFFFC000"/>
        <bgColor indexed="64"/>
      </patternFill>
    </fill>
    <fill>
      <patternFill patternType="solid">
        <fgColor rgb="FF92D050"/>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rgb="FF00B0F0"/>
        <bgColor indexed="64"/>
      </patternFill>
    </fill>
    <fill>
      <patternFill patternType="solid">
        <fgColor theme="0" tint="-4.9989318521683403E-2"/>
        <bgColor indexed="64"/>
      </patternFill>
    </fill>
    <fill>
      <patternFill patternType="solid">
        <fgColor rgb="FFC00000"/>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theme="7" tint="0.79998168889431442"/>
        <bgColor rgb="FFFFFFFF"/>
      </patternFill>
    </fill>
    <fill>
      <patternFill patternType="solid">
        <fgColor theme="2" tint="-9.9978637043366805E-2"/>
        <bgColor indexed="64"/>
      </patternFill>
    </fill>
    <fill>
      <patternFill patternType="solid">
        <fgColor theme="5" tint="0.59999389629810485"/>
        <bgColor indexed="64"/>
      </patternFill>
    </fill>
    <fill>
      <patternFill patternType="solid">
        <fgColor rgb="FFFF0000"/>
        <bgColor indexed="64"/>
      </patternFill>
    </fill>
    <fill>
      <patternFill patternType="solid">
        <fgColor theme="9" tint="0.39997558519241921"/>
        <bgColor indexed="64"/>
      </patternFill>
    </fill>
  </fills>
  <borders count="67">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style="medium">
        <color indexed="64"/>
      </left>
      <right style="thin">
        <color indexed="64"/>
      </right>
      <top/>
      <bottom style="thin">
        <color indexed="64"/>
      </bottom>
      <diagonal/>
    </border>
    <border>
      <left style="thin">
        <color rgb="FF000000"/>
      </left>
      <right style="thin">
        <color rgb="FF000000"/>
      </right>
      <top style="medium">
        <color indexed="64"/>
      </top>
      <bottom/>
      <diagonal/>
    </border>
    <border>
      <left style="thin">
        <color rgb="FF000000"/>
      </left>
      <right style="thin">
        <color rgb="FF000000"/>
      </right>
      <top/>
      <bottom/>
      <diagonal/>
    </border>
    <border>
      <left style="thin">
        <color rgb="FF000000"/>
      </left>
      <right style="thin">
        <color rgb="FF000000"/>
      </right>
      <top/>
      <bottom style="thin">
        <color indexed="64"/>
      </bottom>
      <diagonal/>
    </border>
    <border>
      <left style="thin">
        <color indexed="64"/>
      </left>
      <right style="thin">
        <color rgb="FF000000"/>
      </right>
      <top style="medium">
        <color indexed="64"/>
      </top>
      <bottom/>
      <diagonal/>
    </border>
    <border>
      <left style="thin">
        <color indexed="64"/>
      </left>
      <right style="thin">
        <color rgb="FF000000"/>
      </right>
      <top/>
      <bottom/>
      <diagonal/>
    </border>
    <border>
      <left style="thin">
        <color indexed="64"/>
      </left>
      <right style="thin">
        <color rgb="FF000000"/>
      </right>
      <top/>
      <bottom style="thin">
        <color indexed="64"/>
      </bottom>
      <diagonal/>
    </border>
    <border>
      <left style="thin">
        <color indexed="64"/>
      </left>
      <right style="medium">
        <color indexed="64"/>
      </right>
      <top/>
      <bottom style="thin">
        <color indexed="64"/>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indexed="64"/>
      </left>
      <right/>
      <top/>
      <bottom style="thin">
        <color indexed="64"/>
      </bottom>
      <diagonal/>
    </border>
    <border>
      <left style="thin">
        <color indexed="64"/>
      </left>
      <right/>
      <top/>
      <bottom style="thin">
        <color rgb="FF000000"/>
      </bottom>
      <diagonal/>
    </border>
    <border>
      <left/>
      <right style="thin">
        <color indexed="64"/>
      </right>
      <top/>
      <bottom style="thin">
        <color rgb="FF000000"/>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top/>
      <bottom style="thin">
        <color indexed="64"/>
      </bottom>
      <diagonal/>
    </border>
    <border>
      <left style="thin">
        <color indexed="8"/>
      </left>
      <right style="thin">
        <color indexed="8"/>
      </right>
      <top style="thin">
        <color indexed="8"/>
      </top>
      <bottom style="thin">
        <color indexed="8"/>
      </bottom>
      <diagonal/>
    </border>
  </borders>
  <cellStyleXfs count="1485">
    <xf numFmtId="0" fontId="0" fillId="0" borderId="0"/>
    <xf numFmtId="0" fontId="1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14" fillId="0" borderId="0"/>
    <xf numFmtId="0" fontId="1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167" fontId="18" fillId="0" borderId="0" applyFont="0" applyFill="0" applyBorder="0" applyAlignment="0" applyProtection="0"/>
    <xf numFmtId="164" fontId="14"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4" fontId="14" fillId="0" borderId="0" applyFont="0" applyFill="0" applyBorder="0" applyAlignment="0" applyProtection="0"/>
    <xf numFmtId="164" fontId="14" fillId="0" borderId="0" applyFont="0" applyFill="0" applyBorder="0" applyAlignment="0" applyProtection="0"/>
    <xf numFmtId="164" fontId="22" fillId="0" borderId="0" applyFont="0" applyFill="0" applyBorder="0" applyAlignment="0" applyProtection="0"/>
    <xf numFmtId="0" fontId="29" fillId="0" borderId="0" applyNumberFormat="0" applyFill="0" applyBorder="0" applyAlignment="0" applyProtection="0">
      <alignment vertical="top"/>
      <protection locked="0"/>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169" fontId="30" fillId="0" borderId="0" applyBorder="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1" fillId="0" borderId="0"/>
    <xf numFmtId="0" fontId="6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0" fillId="0" borderId="0"/>
  </cellStyleXfs>
  <cellXfs count="1227">
    <xf numFmtId="0" fontId="0" fillId="0" borderId="0" xfId="0"/>
    <xf numFmtId="0" fontId="28" fillId="0" borderId="0" xfId="2"/>
    <xf numFmtId="0" fontId="11" fillId="2" borderId="1" xfId="2" applyFont="1" applyFill="1" applyBorder="1" applyAlignment="1">
      <alignment horizontal="center" vertical="center" wrapText="1"/>
    </xf>
    <xf numFmtId="0" fontId="13" fillId="3" borderId="2" xfId="2" applyFont="1" applyFill="1" applyBorder="1" applyAlignment="1">
      <alignment horizontal="center" vertical="center" textRotation="90" wrapText="1"/>
    </xf>
    <xf numFmtId="165" fontId="13" fillId="4" borderId="2" xfId="106" applyNumberFormat="1" applyFont="1" applyFill="1" applyBorder="1" applyAlignment="1">
      <alignment horizontal="center" vertical="center"/>
    </xf>
    <xf numFmtId="166" fontId="13" fillId="4" borderId="2" xfId="106" applyNumberFormat="1" applyFont="1" applyFill="1" applyBorder="1" applyAlignment="1">
      <alignment horizontal="center" vertical="center" wrapText="1"/>
    </xf>
    <xf numFmtId="2" fontId="13" fillId="4" borderId="2" xfId="106" applyNumberFormat="1" applyFont="1" applyFill="1" applyBorder="1" applyAlignment="1">
      <alignment horizontal="center" vertical="center"/>
    </xf>
    <xf numFmtId="16" fontId="12" fillId="3" borderId="2" xfId="2" applyNumberFormat="1" applyFont="1" applyFill="1" applyBorder="1" applyAlignment="1">
      <alignment horizontal="center" vertical="center" textRotation="90" wrapText="1"/>
    </xf>
    <xf numFmtId="165" fontId="12" fillId="3" borderId="2" xfId="106" applyNumberFormat="1" applyFont="1" applyFill="1" applyBorder="1" applyAlignment="1">
      <alignment horizontal="center" vertical="center" wrapText="1"/>
    </xf>
    <xf numFmtId="165" fontId="12" fillId="0" borderId="2" xfId="106" applyNumberFormat="1" applyFont="1" applyBorder="1" applyAlignment="1">
      <alignment horizontal="center" vertical="center" wrapText="1"/>
    </xf>
    <xf numFmtId="166" fontId="13" fillId="3" borderId="2" xfId="106" applyNumberFormat="1" applyFont="1" applyFill="1" applyBorder="1" applyAlignment="1">
      <alignment horizontal="center" vertical="center" wrapText="1"/>
    </xf>
    <xf numFmtId="2" fontId="13" fillId="3" borderId="2" xfId="106" applyNumberFormat="1" applyFont="1" applyFill="1" applyBorder="1" applyAlignment="1">
      <alignment horizontal="center" vertical="center"/>
    </xf>
    <xf numFmtId="165" fontId="12" fillId="0" borderId="2" xfId="106" applyNumberFormat="1" applyFont="1" applyBorder="1" applyAlignment="1">
      <alignment horizontal="center" vertical="center"/>
    </xf>
    <xf numFmtId="2" fontId="12" fillId="3" borderId="2" xfId="106" applyNumberFormat="1" applyFont="1" applyFill="1" applyBorder="1" applyAlignment="1">
      <alignment horizontal="center" vertical="center"/>
    </xf>
    <xf numFmtId="0" fontId="12" fillId="3" borderId="2" xfId="2" applyFont="1" applyFill="1" applyBorder="1" applyAlignment="1">
      <alignment horizontal="center" vertical="center" textRotation="90" wrapText="1"/>
    </xf>
    <xf numFmtId="0" fontId="11" fillId="0" borderId="3" xfId="2" applyFont="1" applyBorder="1" applyAlignment="1">
      <alignment horizontal="center" vertical="center" wrapText="1"/>
    </xf>
    <xf numFmtId="2" fontId="13" fillId="3" borderId="3" xfId="106" applyNumberFormat="1" applyFont="1" applyFill="1" applyBorder="1" applyAlignment="1">
      <alignment horizontal="center" vertical="center"/>
    </xf>
    <xf numFmtId="2" fontId="13" fillId="3" borderId="4" xfId="106" applyNumberFormat="1" applyFont="1" applyFill="1" applyBorder="1" applyAlignment="1">
      <alignment horizontal="center" vertical="center"/>
    </xf>
    <xf numFmtId="49" fontId="11" fillId="2" borderId="1" xfId="2" applyNumberFormat="1" applyFont="1" applyFill="1" applyBorder="1" applyAlignment="1">
      <alignment horizontal="center" vertical="center" wrapText="1"/>
    </xf>
    <xf numFmtId="0" fontId="20" fillId="0" borderId="0" xfId="0" applyFont="1" applyAlignment="1">
      <alignment vertical="top"/>
    </xf>
    <xf numFmtId="0" fontId="20" fillId="0" borderId="0" xfId="0" applyFont="1" applyAlignment="1">
      <alignment vertical="center"/>
    </xf>
    <xf numFmtId="2" fontId="13" fillId="3" borderId="1" xfId="106" applyNumberFormat="1" applyFont="1" applyFill="1" applyBorder="1" applyAlignment="1">
      <alignment horizontal="center" vertical="center"/>
    </xf>
    <xf numFmtId="0" fontId="12" fillId="3" borderId="3" xfId="2" applyFont="1" applyFill="1" applyBorder="1" applyAlignment="1">
      <alignment horizontal="center" vertical="center"/>
    </xf>
    <xf numFmtId="0" fontId="21" fillId="0" borderId="0" xfId="0" applyFont="1"/>
    <xf numFmtId="0" fontId="11" fillId="0" borderId="1" xfId="2" applyFont="1" applyBorder="1" applyAlignment="1">
      <alignment horizontal="center" vertical="center" wrapText="1"/>
    </xf>
    <xf numFmtId="0" fontId="11" fillId="0" borderId="4" xfId="2" applyFont="1" applyBorder="1" applyAlignment="1">
      <alignment horizontal="center" vertical="center" wrapText="1"/>
    </xf>
    <xf numFmtId="0" fontId="11" fillId="0" borderId="5" xfId="57" applyFont="1" applyFill="1" applyBorder="1" applyAlignment="1">
      <alignment horizontal="center" vertical="center" wrapText="1"/>
    </xf>
    <xf numFmtId="0" fontId="27" fillId="0" borderId="0" xfId="2" applyFont="1" applyFill="1" applyBorder="1"/>
    <xf numFmtId="0" fontId="26" fillId="0" borderId="0" xfId="2" applyFont="1" applyFill="1" applyBorder="1"/>
    <xf numFmtId="0" fontId="27" fillId="0" borderId="0" xfId="2" applyFont="1" applyFill="1"/>
    <xf numFmtId="0" fontId="26" fillId="0" borderId="0" xfId="2" applyFont="1" applyFill="1"/>
    <xf numFmtId="0" fontId="25" fillId="0" borderId="0" xfId="0" applyFont="1" applyFill="1"/>
    <xf numFmtId="0" fontId="20" fillId="0" borderId="0" xfId="0" applyFont="1" applyFill="1" applyAlignment="1">
      <alignment vertical="center"/>
    </xf>
    <xf numFmtId="0" fontId="24" fillId="0" borderId="0" xfId="0" applyFont="1" applyFill="1"/>
    <xf numFmtId="168" fontId="24" fillId="0" borderId="0" xfId="0" applyNumberFormat="1" applyFont="1" applyFill="1"/>
    <xf numFmtId="0" fontId="0" fillId="0" borderId="0" xfId="0" applyFill="1"/>
    <xf numFmtId="0" fontId="23" fillId="0" borderId="0" xfId="0" applyFont="1" applyFill="1"/>
    <xf numFmtId="0" fontId="11" fillId="0" borderId="0" xfId="57" applyFont="1" applyFill="1" applyBorder="1" applyAlignment="1">
      <alignment horizontal="center" vertical="center" wrapText="1"/>
    </xf>
    <xf numFmtId="0" fontId="11" fillId="0" borderId="2" xfId="57" applyFont="1" applyFill="1" applyBorder="1" applyAlignment="1">
      <alignment horizontal="center" vertical="center" wrapText="1"/>
    </xf>
    <xf numFmtId="0" fontId="12" fillId="5" borderId="2" xfId="57" applyFont="1" applyFill="1" applyBorder="1" applyAlignment="1">
      <alignment horizontal="center" vertical="center" wrapText="1"/>
    </xf>
    <xf numFmtId="0" fontId="12" fillId="5" borderId="6" xfId="57" applyFont="1" applyFill="1" applyBorder="1" applyAlignment="1">
      <alignment horizontal="center" vertical="center" wrapText="1"/>
    </xf>
    <xf numFmtId="0" fontId="12" fillId="5" borderId="5" xfId="57" applyFont="1" applyFill="1" applyBorder="1" applyAlignment="1">
      <alignment horizontal="center" vertical="center" wrapText="1"/>
    </xf>
    <xf numFmtId="0" fontId="12" fillId="5" borderId="7" xfId="57" applyFont="1" applyFill="1" applyBorder="1" applyAlignment="1">
      <alignment horizontal="center" vertical="center" wrapText="1"/>
    </xf>
    <xf numFmtId="0" fontId="12" fillId="5" borderId="0" xfId="57" applyFont="1" applyFill="1" applyBorder="1" applyAlignment="1">
      <alignment horizontal="center" vertical="center" wrapText="1"/>
    </xf>
    <xf numFmtId="0" fontId="33" fillId="5" borderId="0" xfId="2" applyFont="1" applyFill="1" applyBorder="1"/>
    <xf numFmtId="0" fontId="33" fillId="5" borderId="0" xfId="2" applyFont="1" applyFill="1"/>
    <xf numFmtId="168" fontId="33" fillId="5" borderId="0" xfId="2" applyNumberFormat="1" applyFont="1" applyFill="1"/>
    <xf numFmtId="0" fontId="31" fillId="5" borderId="0" xfId="0" applyFont="1" applyFill="1"/>
    <xf numFmtId="2" fontId="13" fillId="5" borderId="2" xfId="106" applyNumberFormat="1" applyFont="1" applyFill="1" applyBorder="1" applyAlignment="1">
      <alignment vertical="top" wrapText="1"/>
    </xf>
    <xf numFmtId="2" fontId="13" fillId="5" borderId="5" xfId="2" applyNumberFormat="1" applyFont="1" applyFill="1" applyBorder="1" applyAlignment="1">
      <alignment vertical="center" textRotation="90" wrapText="1"/>
    </xf>
    <xf numFmtId="2" fontId="13" fillId="5" borderId="2" xfId="106" applyNumberFormat="1" applyFont="1" applyFill="1" applyBorder="1" applyAlignment="1">
      <alignment vertical="center" wrapText="1"/>
    </xf>
    <xf numFmtId="2" fontId="13" fillId="5" borderId="32" xfId="106" applyNumberFormat="1" applyFont="1" applyFill="1" applyBorder="1" applyAlignment="1">
      <alignment vertical="center" wrapText="1"/>
    </xf>
    <xf numFmtId="2" fontId="0" fillId="0" borderId="0" xfId="0" applyNumberFormat="1" applyFill="1"/>
    <xf numFmtId="2" fontId="13" fillId="5" borderId="2" xfId="106" applyNumberFormat="1" applyFont="1" applyFill="1" applyBorder="1" applyAlignment="1">
      <alignment horizontal="center" vertical="center" wrapText="1"/>
    </xf>
    <xf numFmtId="0" fontId="12" fillId="5" borderId="2" xfId="2" applyFont="1" applyFill="1" applyBorder="1" applyAlignment="1">
      <alignment horizontal="center" vertical="center" wrapText="1"/>
    </xf>
    <xf numFmtId="166" fontId="36" fillId="0" borderId="0" xfId="0" applyNumberFormat="1" applyFont="1" applyFill="1"/>
    <xf numFmtId="43" fontId="37" fillId="0" borderId="0" xfId="0" applyNumberFormat="1" applyFont="1" applyFill="1"/>
    <xf numFmtId="0" fontId="13" fillId="6" borderId="2" xfId="106" applyNumberFormat="1" applyFont="1" applyFill="1" applyBorder="1" applyAlignment="1">
      <alignment vertical="top" wrapText="1"/>
    </xf>
    <xf numFmtId="2" fontId="13" fillId="6" borderId="5" xfId="2" applyNumberFormat="1" applyFont="1" applyFill="1" applyBorder="1" applyAlignment="1">
      <alignment vertical="center" textRotation="90" wrapText="1"/>
    </xf>
    <xf numFmtId="166" fontId="13" fillId="6" borderId="2" xfId="106" applyNumberFormat="1" applyFont="1" applyFill="1" applyBorder="1" applyAlignment="1">
      <alignment vertical="center" wrapText="1"/>
    </xf>
    <xf numFmtId="166" fontId="13" fillId="6" borderId="32" xfId="106" applyNumberFormat="1" applyFont="1" applyFill="1" applyBorder="1" applyAlignment="1">
      <alignment vertical="center" wrapText="1"/>
    </xf>
    <xf numFmtId="166" fontId="12" fillId="6" borderId="2" xfId="106" applyNumberFormat="1" applyFont="1" applyFill="1" applyBorder="1" applyAlignment="1">
      <alignment vertical="top" wrapText="1"/>
    </xf>
    <xf numFmtId="166" fontId="17" fillId="6" borderId="2" xfId="2" applyNumberFormat="1" applyFont="1" applyFill="1" applyBorder="1" applyAlignment="1">
      <alignment horizontal="center"/>
    </xf>
    <xf numFmtId="2" fontId="12" fillId="6" borderId="5" xfId="2" applyNumberFormat="1" applyFont="1" applyFill="1" applyBorder="1" applyAlignment="1">
      <alignment vertical="center" textRotation="90" wrapText="1"/>
    </xf>
    <xf numFmtId="166" fontId="12" fillId="6" borderId="2" xfId="2" applyNumberFormat="1" applyFont="1" applyFill="1" applyBorder="1" applyAlignment="1">
      <alignment vertical="center" wrapText="1"/>
    </xf>
    <xf numFmtId="166" fontId="12" fillId="6" borderId="2" xfId="2" applyNumberFormat="1" applyFont="1" applyFill="1" applyBorder="1" applyAlignment="1">
      <alignment vertical="top" wrapText="1"/>
    </xf>
    <xf numFmtId="2" fontId="12" fillId="6" borderId="2" xfId="0" applyNumberFormat="1" applyFont="1" applyFill="1" applyBorder="1" applyAlignment="1">
      <alignment wrapText="1"/>
    </xf>
    <xf numFmtId="2" fontId="12" fillId="6" borderId="5" xfId="0" applyNumberFormat="1" applyFont="1" applyFill="1" applyBorder="1" applyAlignment="1">
      <alignment horizontal="center" wrapText="1"/>
    </xf>
    <xf numFmtId="2" fontId="12" fillId="6" borderId="2" xfId="2" applyNumberFormat="1" applyFont="1" applyFill="1" applyBorder="1" applyAlignment="1">
      <alignment horizontal="center" wrapText="1"/>
    </xf>
    <xf numFmtId="2" fontId="12" fillId="6" borderId="0" xfId="0" applyNumberFormat="1" applyFont="1" applyFill="1" applyBorder="1" applyAlignment="1">
      <alignment horizontal="center" wrapText="1"/>
    </xf>
    <xf numFmtId="166" fontId="34" fillId="6" borderId="0" xfId="0" applyNumberFormat="1" applyFont="1" applyFill="1" applyBorder="1" applyAlignment="1"/>
    <xf numFmtId="166" fontId="34" fillId="6" borderId="12" xfId="0" applyNumberFormat="1" applyFont="1" applyFill="1" applyBorder="1" applyAlignment="1"/>
    <xf numFmtId="2" fontId="12" fillId="6" borderId="8" xfId="0" applyNumberFormat="1" applyFont="1" applyFill="1" applyBorder="1" applyAlignment="1">
      <alignment wrapText="1"/>
    </xf>
    <xf numFmtId="2" fontId="12" fillId="6" borderId="9" xfId="0" applyNumberFormat="1" applyFont="1" applyFill="1" applyBorder="1" applyAlignment="1">
      <alignment vertical="top" wrapText="1"/>
    </xf>
    <xf numFmtId="2" fontId="12" fillId="6" borderId="10" xfId="2" applyNumberFormat="1" applyFont="1" applyFill="1" applyBorder="1" applyAlignment="1">
      <alignment vertical="center" wrapText="1"/>
    </xf>
    <xf numFmtId="166" fontId="17" fillId="6" borderId="10" xfId="2" applyNumberFormat="1" applyFont="1" applyFill="1" applyBorder="1" applyAlignment="1">
      <alignment horizontal="center"/>
    </xf>
    <xf numFmtId="166" fontId="12" fillId="6" borderId="25" xfId="2" applyNumberFormat="1" applyFont="1" applyFill="1" applyBorder="1" applyAlignment="1">
      <alignment horizontal="center" vertical="top" wrapText="1"/>
    </xf>
    <xf numFmtId="2" fontId="13" fillId="6" borderId="2" xfId="106" applyNumberFormat="1" applyFont="1" applyFill="1" applyBorder="1" applyAlignment="1">
      <alignment vertical="top" wrapText="1"/>
    </xf>
    <xf numFmtId="166" fontId="17" fillId="6" borderId="2" xfId="2" applyNumberFormat="1" applyFont="1" applyFill="1" applyBorder="1" applyAlignment="1">
      <alignment horizontal="center" vertical="center"/>
    </xf>
    <xf numFmtId="2" fontId="34" fillId="6" borderId="2" xfId="0" applyNumberFormat="1" applyFont="1" applyFill="1" applyBorder="1" applyAlignment="1"/>
    <xf numFmtId="0" fontId="12" fillId="6" borderId="2" xfId="106" applyNumberFormat="1" applyFont="1" applyFill="1" applyBorder="1" applyAlignment="1">
      <alignment horizontal="left" vertical="center" wrapText="1"/>
    </xf>
    <xf numFmtId="0" fontId="11" fillId="6" borderId="2" xfId="2" applyFont="1" applyFill="1" applyBorder="1" applyAlignment="1">
      <alignment horizontal="left" vertical="center" wrapText="1"/>
    </xf>
    <xf numFmtId="170" fontId="11" fillId="6" borderId="2" xfId="2" applyNumberFormat="1" applyFont="1" applyFill="1" applyBorder="1" applyAlignment="1">
      <alignment horizontal="center" vertical="center" wrapText="1"/>
    </xf>
    <xf numFmtId="2" fontId="12" fillId="6" borderId="2" xfId="2" applyNumberFormat="1" applyFont="1" applyFill="1" applyBorder="1" applyAlignment="1">
      <alignment vertical="top" wrapText="1"/>
    </xf>
    <xf numFmtId="2" fontId="12" fillId="6" borderId="2" xfId="2" applyNumberFormat="1" applyFont="1" applyFill="1" applyBorder="1" applyAlignment="1">
      <alignment horizontal="center" vertical="center" wrapText="1"/>
    </xf>
    <xf numFmtId="2" fontId="12" fillId="6" borderId="2" xfId="2" applyNumberFormat="1" applyFont="1" applyFill="1" applyBorder="1" applyAlignment="1">
      <alignment vertical="center" wrapText="1"/>
    </xf>
    <xf numFmtId="2" fontId="34" fillId="6" borderId="8" xfId="0" applyNumberFormat="1" applyFont="1" applyFill="1" applyBorder="1" applyAlignment="1"/>
    <xf numFmtId="2" fontId="12" fillId="6" borderId="5" xfId="2" applyNumberFormat="1" applyFont="1" applyFill="1" applyBorder="1" applyAlignment="1">
      <alignment vertical="top" wrapText="1"/>
    </xf>
    <xf numFmtId="2" fontId="34" fillId="6" borderId="0" xfId="0" applyNumberFormat="1" applyFont="1" applyFill="1" applyBorder="1" applyAlignment="1"/>
    <xf numFmtId="0" fontId="13" fillId="7" borderId="2" xfId="106" applyNumberFormat="1" applyFont="1" applyFill="1" applyBorder="1" applyAlignment="1">
      <alignment vertical="top" wrapText="1"/>
    </xf>
    <xf numFmtId="2" fontId="13" fillId="7" borderId="5" xfId="2" applyNumberFormat="1" applyFont="1" applyFill="1" applyBorder="1" applyAlignment="1">
      <alignment vertical="center" textRotation="90" wrapText="1"/>
    </xf>
    <xf numFmtId="166" fontId="13" fillId="7" borderId="2" xfId="106" applyNumberFormat="1" applyFont="1" applyFill="1" applyBorder="1" applyAlignment="1">
      <alignment vertical="center" wrapText="1"/>
    </xf>
    <xf numFmtId="2" fontId="12" fillId="7" borderId="5" xfId="2" applyNumberFormat="1" applyFont="1" applyFill="1" applyBorder="1" applyAlignment="1">
      <alignment vertical="center" textRotation="90" wrapText="1"/>
    </xf>
    <xf numFmtId="166" fontId="12" fillId="7" borderId="2" xfId="2" applyNumberFormat="1" applyFont="1" applyFill="1" applyBorder="1" applyAlignment="1">
      <alignment vertical="center" wrapText="1"/>
    </xf>
    <xf numFmtId="2" fontId="34" fillId="7" borderId="8" xfId="0" applyNumberFormat="1" applyFont="1" applyFill="1" applyBorder="1" applyAlignment="1"/>
    <xf numFmtId="2" fontId="34" fillId="7" borderId="13" xfId="0" applyNumberFormat="1" applyFont="1" applyFill="1" applyBorder="1" applyAlignment="1"/>
    <xf numFmtId="2" fontId="34" fillId="7" borderId="14" xfId="0" applyNumberFormat="1" applyFont="1" applyFill="1" applyBorder="1" applyAlignment="1"/>
    <xf numFmtId="2" fontId="34" fillId="7" borderId="15" xfId="0" applyNumberFormat="1" applyFont="1" applyFill="1" applyBorder="1" applyAlignment="1"/>
    <xf numFmtId="166" fontId="12" fillId="7" borderId="25" xfId="2" applyNumberFormat="1" applyFont="1" applyFill="1" applyBorder="1" applyAlignment="1">
      <alignment horizontal="center" vertical="top" wrapText="1"/>
    </xf>
    <xf numFmtId="166" fontId="12" fillId="6" borderId="2" xfId="2" applyNumberFormat="1" applyFont="1" applyFill="1" applyBorder="1" applyAlignment="1">
      <alignment horizontal="center" vertical="center" wrapText="1"/>
    </xf>
    <xf numFmtId="2" fontId="13" fillId="6" borderId="2" xfId="106" applyNumberFormat="1" applyFont="1" applyFill="1" applyBorder="1" applyAlignment="1">
      <alignment horizontal="center" vertical="center" wrapText="1"/>
    </xf>
    <xf numFmtId="0" fontId="13" fillId="8" borderId="2" xfId="106" applyNumberFormat="1" applyFont="1" applyFill="1" applyBorder="1" applyAlignment="1">
      <alignment vertical="top" wrapText="1"/>
    </xf>
    <xf numFmtId="2" fontId="13" fillId="8" borderId="5" xfId="2" applyNumberFormat="1" applyFont="1" applyFill="1" applyBorder="1" applyAlignment="1">
      <alignment vertical="center" textRotation="90" wrapText="1"/>
    </xf>
    <xf numFmtId="166" fontId="13" fillId="8" borderId="2" xfId="106" applyNumberFormat="1" applyFont="1" applyFill="1" applyBorder="1" applyAlignment="1">
      <alignment vertical="center" wrapText="1"/>
    </xf>
    <xf numFmtId="166" fontId="13" fillId="8" borderId="32" xfId="106" applyNumberFormat="1" applyFont="1" applyFill="1" applyBorder="1" applyAlignment="1">
      <alignment vertical="center" wrapText="1"/>
    </xf>
    <xf numFmtId="2" fontId="12" fillId="8" borderId="5" xfId="2" applyNumberFormat="1" applyFont="1" applyFill="1" applyBorder="1" applyAlignment="1">
      <alignment vertical="center" textRotation="90" wrapText="1"/>
    </xf>
    <xf numFmtId="166" fontId="12" fillId="8" borderId="2" xfId="2" applyNumberFormat="1" applyFont="1" applyFill="1" applyBorder="1" applyAlignment="1">
      <alignment vertical="center" wrapText="1"/>
    </xf>
    <xf numFmtId="2" fontId="34" fillId="8" borderId="8" xfId="0" applyNumberFormat="1" applyFont="1" applyFill="1" applyBorder="1" applyAlignment="1"/>
    <xf numFmtId="2" fontId="34" fillId="8" borderId="9" xfId="0" applyNumberFormat="1" applyFont="1" applyFill="1" applyBorder="1" applyAlignment="1"/>
    <xf numFmtId="2" fontId="34" fillId="8" borderId="10" xfId="0" applyNumberFormat="1" applyFont="1" applyFill="1" applyBorder="1" applyAlignment="1"/>
    <xf numFmtId="2" fontId="34" fillId="8" borderId="11" xfId="0" applyNumberFormat="1" applyFont="1" applyFill="1" applyBorder="1" applyAlignment="1"/>
    <xf numFmtId="2" fontId="34" fillId="8" borderId="12" xfId="0" applyNumberFormat="1" applyFont="1" applyFill="1" applyBorder="1" applyAlignment="1"/>
    <xf numFmtId="166" fontId="12" fillId="8" borderId="25" xfId="2" applyNumberFormat="1" applyFont="1" applyFill="1" applyBorder="1" applyAlignment="1">
      <alignment horizontal="center" vertical="top" wrapText="1"/>
    </xf>
    <xf numFmtId="0" fontId="13" fillId="9" borderId="2" xfId="106" applyNumberFormat="1" applyFont="1" applyFill="1" applyBorder="1" applyAlignment="1">
      <alignment vertical="top" wrapText="1"/>
    </xf>
    <xf numFmtId="166" fontId="13" fillId="9" borderId="2" xfId="106" applyNumberFormat="1" applyFont="1" applyFill="1" applyBorder="1" applyAlignment="1">
      <alignment vertical="center" wrapText="1"/>
    </xf>
    <xf numFmtId="166" fontId="13" fillId="9" borderId="32" xfId="106" applyNumberFormat="1" applyFont="1" applyFill="1" applyBorder="1" applyAlignment="1">
      <alignment vertical="center" wrapText="1"/>
    </xf>
    <xf numFmtId="2" fontId="12" fillId="9" borderId="2" xfId="106" applyNumberFormat="1" applyFont="1" applyFill="1" applyBorder="1" applyAlignment="1">
      <alignment vertical="top" wrapText="1"/>
    </xf>
    <xf numFmtId="2" fontId="34" fillId="9" borderId="13" xfId="0" applyNumberFormat="1" applyFont="1" applyFill="1" applyBorder="1" applyAlignment="1"/>
    <xf numFmtId="2" fontId="34" fillId="9" borderId="14" xfId="0" applyNumberFormat="1" applyFont="1" applyFill="1" applyBorder="1" applyAlignment="1"/>
    <xf numFmtId="2" fontId="34" fillId="9" borderId="15" xfId="0" applyNumberFormat="1" applyFont="1" applyFill="1" applyBorder="1" applyAlignment="1"/>
    <xf numFmtId="0" fontId="13" fillId="10" borderId="2" xfId="106" applyNumberFormat="1" applyFont="1" applyFill="1" applyBorder="1" applyAlignment="1">
      <alignment vertical="top" wrapText="1"/>
    </xf>
    <xf numFmtId="2" fontId="13" fillId="10" borderId="2" xfId="106" applyNumberFormat="1" applyFont="1" applyFill="1" applyBorder="1" applyAlignment="1">
      <alignment vertical="top" wrapText="1"/>
    </xf>
    <xf numFmtId="2" fontId="13" fillId="10" borderId="5" xfId="309" applyNumberFormat="1" applyFont="1" applyFill="1" applyBorder="1" applyAlignment="1">
      <alignment vertical="center" textRotation="90" wrapText="1"/>
    </xf>
    <xf numFmtId="2" fontId="12" fillId="10" borderId="2" xfId="106" applyNumberFormat="1" applyFont="1" applyFill="1" applyBorder="1" applyAlignment="1">
      <alignment vertical="top" wrapText="1"/>
    </xf>
    <xf numFmtId="166" fontId="12" fillId="10" borderId="2" xfId="309" applyNumberFormat="1" applyFont="1" applyFill="1" applyBorder="1" applyAlignment="1">
      <alignment horizontal="center" vertical="center" wrapText="1"/>
    </xf>
    <xf numFmtId="166" fontId="17" fillId="10" borderId="2" xfId="309" applyNumberFormat="1" applyFont="1" applyFill="1" applyBorder="1" applyAlignment="1">
      <alignment horizontal="center" vertical="center"/>
    </xf>
    <xf numFmtId="2" fontId="12" fillId="10" borderId="5" xfId="309" applyNumberFormat="1" applyFont="1" applyFill="1" applyBorder="1" applyAlignment="1">
      <alignment vertical="center" textRotation="90" wrapText="1"/>
    </xf>
    <xf numFmtId="2" fontId="12" fillId="10" borderId="2" xfId="309" applyNumberFormat="1" applyFont="1" applyFill="1" applyBorder="1" applyAlignment="1">
      <alignment vertical="top" wrapText="1"/>
    </xf>
    <xf numFmtId="2" fontId="12" fillId="10" borderId="2" xfId="309" applyNumberFormat="1" applyFont="1" applyFill="1" applyBorder="1" applyAlignment="1">
      <alignment vertical="center" wrapText="1"/>
    </xf>
    <xf numFmtId="166" fontId="17" fillId="10" borderId="2" xfId="309" applyNumberFormat="1" applyFont="1" applyFill="1" applyBorder="1" applyAlignment="1">
      <alignment horizontal="center"/>
    </xf>
    <xf numFmtId="2" fontId="34" fillId="10" borderId="8" xfId="0" applyNumberFormat="1" applyFont="1" applyFill="1" applyBorder="1" applyAlignment="1"/>
    <xf numFmtId="2" fontId="34" fillId="10" borderId="9" xfId="0" applyNumberFormat="1" applyFont="1" applyFill="1" applyBorder="1" applyAlignment="1"/>
    <xf numFmtId="2" fontId="34" fillId="10" borderId="10" xfId="0" applyNumberFormat="1" applyFont="1" applyFill="1" applyBorder="1" applyAlignment="1"/>
    <xf numFmtId="2" fontId="12" fillId="10" borderId="5" xfId="309" applyNumberFormat="1" applyFont="1" applyFill="1" applyBorder="1" applyAlignment="1">
      <alignment vertical="top" wrapText="1"/>
    </xf>
    <xf numFmtId="2" fontId="34" fillId="10" borderId="2" xfId="0" applyNumberFormat="1" applyFont="1" applyFill="1" applyBorder="1" applyAlignment="1"/>
    <xf numFmtId="2" fontId="34" fillId="10" borderId="11" xfId="0" applyNumberFormat="1" applyFont="1" applyFill="1" applyBorder="1" applyAlignment="1"/>
    <xf numFmtId="2" fontId="34" fillId="10" borderId="0" xfId="0" applyNumberFormat="1" applyFont="1" applyFill="1" applyBorder="1" applyAlignment="1"/>
    <xf numFmtId="2" fontId="34" fillId="10" borderId="12" xfId="0" applyNumberFormat="1" applyFont="1" applyFill="1" applyBorder="1" applyAlignment="1"/>
    <xf numFmtId="2" fontId="34" fillId="10" borderId="13" xfId="0" applyNumberFormat="1" applyFont="1" applyFill="1" applyBorder="1" applyAlignment="1"/>
    <xf numFmtId="2" fontId="34" fillId="10" borderId="14" xfId="0" applyNumberFormat="1" applyFont="1" applyFill="1" applyBorder="1" applyAlignment="1"/>
    <xf numFmtId="2" fontId="34" fillId="10" borderId="15" xfId="0" applyNumberFormat="1" applyFont="1" applyFill="1" applyBorder="1" applyAlignment="1"/>
    <xf numFmtId="166" fontId="12" fillId="10" borderId="25" xfId="309" applyNumberFormat="1" applyFont="1" applyFill="1" applyBorder="1" applyAlignment="1">
      <alignment horizontal="center" vertical="top" wrapText="1"/>
    </xf>
    <xf numFmtId="2" fontId="12" fillId="10" borderId="2" xfId="309" applyNumberFormat="1" applyFont="1" applyFill="1" applyBorder="1" applyAlignment="1">
      <alignment horizontal="left" vertical="top" wrapText="1"/>
    </xf>
    <xf numFmtId="0" fontId="13" fillId="11" borderId="2" xfId="106" applyNumberFormat="1" applyFont="1" applyFill="1" applyBorder="1" applyAlignment="1">
      <alignment vertical="top" wrapText="1"/>
    </xf>
    <xf numFmtId="2" fontId="13" fillId="11" borderId="2" xfId="106" applyNumberFormat="1" applyFont="1" applyFill="1" applyBorder="1" applyAlignment="1">
      <alignment vertical="top" wrapText="1"/>
    </xf>
    <xf numFmtId="2" fontId="13" fillId="11" borderId="5" xfId="2" applyNumberFormat="1" applyFont="1" applyFill="1" applyBorder="1" applyAlignment="1">
      <alignment vertical="center" textRotation="90" wrapText="1"/>
    </xf>
    <xf numFmtId="166" fontId="13" fillId="11" borderId="2" xfId="106" applyNumberFormat="1" applyFont="1" applyFill="1" applyBorder="1" applyAlignment="1">
      <alignment vertical="center" wrapText="1"/>
    </xf>
    <xf numFmtId="166" fontId="13" fillId="11" borderId="32" xfId="106" applyNumberFormat="1" applyFont="1" applyFill="1" applyBorder="1" applyAlignment="1">
      <alignment vertical="center" wrapText="1"/>
    </xf>
    <xf numFmtId="2" fontId="12" fillId="11" borderId="2" xfId="106" applyNumberFormat="1" applyFont="1" applyFill="1" applyBorder="1" applyAlignment="1">
      <alignment vertical="top" wrapText="1"/>
    </xf>
    <xf numFmtId="166" fontId="17" fillId="11" borderId="2" xfId="2" applyNumberFormat="1" applyFont="1" applyFill="1" applyBorder="1" applyAlignment="1">
      <alignment horizontal="center" vertical="center"/>
    </xf>
    <xf numFmtId="2" fontId="12" fillId="11" borderId="5" xfId="2" applyNumberFormat="1" applyFont="1" applyFill="1" applyBorder="1" applyAlignment="1">
      <alignment vertical="center" textRotation="90" wrapText="1"/>
    </xf>
    <xf numFmtId="168" fontId="11" fillId="11" borderId="2" xfId="2" applyNumberFormat="1" applyFont="1" applyFill="1" applyBorder="1" applyAlignment="1">
      <alignment horizontal="center" vertical="center" wrapText="1"/>
    </xf>
    <xf numFmtId="2" fontId="12" fillId="11" borderId="2" xfId="2" applyNumberFormat="1" applyFont="1" applyFill="1" applyBorder="1" applyAlignment="1">
      <alignment vertical="top" wrapText="1"/>
    </xf>
    <xf numFmtId="2" fontId="34" fillId="11" borderId="11" xfId="0" applyNumberFormat="1" applyFont="1" applyFill="1" applyBorder="1" applyAlignment="1"/>
    <xf numFmtId="2" fontId="34" fillId="11" borderId="0" xfId="0" applyNumberFormat="1" applyFont="1" applyFill="1" applyBorder="1" applyAlignment="1"/>
    <xf numFmtId="2" fontId="34" fillId="11" borderId="12" xfId="0" applyNumberFormat="1" applyFont="1" applyFill="1" applyBorder="1" applyAlignment="1"/>
    <xf numFmtId="2" fontId="34" fillId="11" borderId="5" xfId="0" applyNumberFormat="1" applyFont="1" applyFill="1" applyBorder="1" applyAlignment="1">
      <alignment vertical="top"/>
    </xf>
    <xf numFmtId="2" fontId="34" fillId="11" borderId="2" xfId="0" applyNumberFormat="1" applyFont="1" applyFill="1" applyBorder="1" applyAlignment="1"/>
    <xf numFmtId="166" fontId="17" fillId="11" borderId="2" xfId="2" applyNumberFormat="1" applyFont="1" applyFill="1" applyBorder="1" applyAlignment="1">
      <alignment horizontal="center"/>
    </xf>
    <xf numFmtId="2" fontId="34" fillId="11" borderId="13" xfId="0" applyNumberFormat="1" applyFont="1" applyFill="1" applyBorder="1" applyAlignment="1"/>
    <xf numFmtId="2" fontId="34" fillId="11" borderId="14" xfId="0" applyNumberFormat="1" applyFont="1" applyFill="1" applyBorder="1" applyAlignment="1"/>
    <xf numFmtId="2" fontId="34" fillId="11" borderId="15" xfId="0" applyNumberFormat="1" applyFont="1" applyFill="1" applyBorder="1" applyAlignment="1"/>
    <xf numFmtId="166" fontId="12" fillId="11" borderId="25" xfId="2" applyNumberFormat="1" applyFont="1" applyFill="1" applyBorder="1" applyAlignment="1">
      <alignment horizontal="center" vertical="top" wrapText="1"/>
    </xf>
    <xf numFmtId="2" fontId="34" fillId="12" borderId="11" xfId="0" applyNumberFormat="1" applyFont="1" applyFill="1" applyBorder="1" applyAlignment="1"/>
    <xf numFmtId="2" fontId="34" fillId="12" borderId="13" xfId="0" applyNumberFormat="1" applyFont="1" applyFill="1" applyBorder="1" applyAlignment="1"/>
    <xf numFmtId="2" fontId="13" fillId="9" borderId="5" xfId="2" applyNumberFormat="1" applyFont="1" applyFill="1" applyBorder="1" applyAlignment="1">
      <alignment vertical="center" textRotation="90" wrapText="1"/>
    </xf>
    <xf numFmtId="166" fontId="17" fillId="9" borderId="2" xfId="2" applyNumberFormat="1" applyFont="1" applyFill="1" applyBorder="1" applyAlignment="1">
      <alignment horizontal="center" vertical="center"/>
    </xf>
    <xf numFmtId="2" fontId="12" fillId="9" borderId="5" xfId="2" applyNumberFormat="1" applyFont="1" applyFill="1" applyBorder="1" applyAlignment="1">
      <alignment vertical="center" textRotation="90" wrapText="1"/>
    </xf>
    <xf numFmtId="166" fontId="12" fillId="9" borderId="2" xfId="2" applyNumberFormat="1" applyFont="1" applyFill="1" applyBorder="1" applyAlignment="1">
      <alignment vertical="center" wrapText="1"/>
    </xf>
    <xf numFmtId="2" fontId="12" fillId="9" borderId="2" xfId="2" applyNumberFormat="1" applyFont="1" applyFill="1" applyBorder="1" applyAlignment="1">
      <alignment vertical="center" wrapText="1"/>
    </xf>
    <xf numFmtId="166" fontId="12" fillId="9" borderId="2" xfId="114" applyNumberFormat="1" applyFont="1" applyFill="1" applyBorder="1" applyAlignment="1">
      <alignment horizontal="center" vertical="center" wrapText="1"/>
    </xf>
    <xf numFmtId="2" fontId="12" fillId="9" borderId="2" xfId="2" applyNumberFormat="1" applyFont="1" applyFill="1" applyBorder="1" applyAlignment="1">
      <alignment vertical="top" wrapText="1"/>
    </xf>
    <xf numFmtId="166" fontId="17" fillId="9" borderId="2" xfId="2" applyNumberFormat="1" applyFont="1" applyFill="1" applyBorder="1" applyAlignment="1">
      <alignment horizontal="center"/>
    </xf>
    <xf numFmtId="166" fontId="12" fillId="9" borderId="25" xfId="2" applyNumberFormat="1" applyFont="1" applyFill="1" applyBorder="1" applyAlignment="1">
      <alignment horizontal="center" vertical="top" wrapText="1"/>
    </xf>
    <xf numFmtId="2" fontId="49" fillId="10" borderId="2" xfId="309" applyNumberFormat="1" applyFont="1" applyFill="1" applyBorder="1" applyAlignment="1">
      <alignment vertical="top" wrapText="1"/>
    </xf>
    <xf numFmtId="168" fontId="50" fillId="10" borderId="2" xfId="106" applyNumberFormat="1" applyFont="1" applyFill="1" applyBorder="1" applyAlignment="1">
      <alignment horizontal="right" vertical="center" wrapText="1"/>
    </xf>
    <xf numFmtId="0" fontId="50" fillId="10" borderId="32" xfId="106" applyNumberFormat="1" applyFont="1" applyFill="1" applyBorder="1" applyAlignment="1">
      <alignment horizontal="right" vertical="center" wrapText="1"/>
    </xf>
    <xf numFmtId="166" fontId="13" fillId="7" borderId="32" xfId="106" applyNumberFormat="1" applyFont="1" applyFill="1" applyBorder="1" applyAlignment="1">
      <alignment vertical="center" wrapText="1"/>
    </xf>
    <xf numFmtId="2" fontId="12" fillId="7" borderId="2" xfId="106" applyNumberFormat="1" applyFont="1" applyFill="1" applyBorder="1" applyAlignment="1">
      <alignment vertical="top" wrapText="1"/>
    </xf>
    <xf numFmtId="166" fontId="17" fillId="7" borderId="2" xfId="2" applyNumberFormat="1" applyFont="1" applyFill="1" applyBorder="1" applyAlignment="1">
      <alignment horizontal="center" vertical="center"/>
    </xf>
    <xf numFmtId="2" fontId="12" fillId="7" borderId="2" xfId="2" applyNumberFormat="1" applyFont="1" applyFill="1" applyBorder="1" applyAlignment="1">
      <alignment vertical="top" wrapText="1"/>
    </xf>
    <xf numFmtId="2" fontId="12" fillId="7" borderId="2" xfId="2" applyNumberFormat="1" applyFont="1" applyFill="1" applyBorder="1" applyAlignment="1">
      <alignment vertical="center" wrapText="1"/>
    </xf>
    <xf numFmtId="166" fontId="12" fillId="7" borderId="25" xfId="2" applyNumberFormat="1" applyFont="1" applyFill="1" applyBorder="1" applyAlignment="1">
      <alignment horizontal="center" vertical="center" wrapText="1"/>
    </xf>
    <xf numFmtId="166" fontId="34" fillId="7" borderId="9" xfId="0" applyNumberFormat="1" applyFont="1" applyFill="1" applyBorder="1" applyAlignment="1"/>
    <xf numFmtId="2" fontId="34" fillId="7" borderId="11" xfId="0" applyNumberFormat="1" applyFont="1" applyFill="1" applyBorder="1" applyAlignment="1"/>
    <xf numFmtId="2" fontId="34" fillId="7" borderId="0" xfId="0" applyNumberFormat="1" applyFont="1" applyFill="1" applyBorder="1" applyAlignment="1"/>
    <xf numFmtId="2" fontId="12" fillId="7" borderId="2" xfId="0" applyNumberFormat="1" applyFont="1" applyFill="1" applyBorder="1" applyAlignment="1">
      <alignment vertical="top" wrapText="1"/>
    </xf>
    <xf numFmtId="2" fontId="35" fillId="7" borderId="5" xfId="2" applyNumberFormat="1" applyFont="1" applyFill="1" applyBorder="1" applyAlignment="1">
      <alignment vertical="center" textRotation="90" wrapText="1"/>
    </xf>
    <xf numFmtId="2" fontId="12" fillId="7" borderId="2" xfId="112" applyNumberFormat="1" applyFont="1" applyFill="1" applyBorder="1" applyAlignment="1" applyProtection="1">
      <alignment vertical="justify"/>
    </xf>
    <xf numFmtId="166" fontId="34" fillId="7" borderId="0" xfId="0" applyNumberFormat="1" applyFont="1" applyFill="1" applyBorder="1" applyAlignment="1"/>
    <xf numFmtId="0" fontId="13" fillId="15" borderId="2" xfId="106" applyNumberFormat="1" applyFont="1" applyFill="1" applyBorder="1" applyAlignment="1">
      <alignment vertical="top" wrapText="1"/>
    </xf>
    <xf numFmtId="2" fontId="13" fillId="15" borderId="5" xfId="2" applyNumberFormat="1" applyFont="1" applyFill="1" applyBorder="1" applyAlignment="1">
      <alignment vertical="center" textRotation="90" wrapText="1"/>
    </xf>
    <xf numFmtId="166" fontId="13" fillId="15" borderId="2" xfId="106" applyNumberFormat="1" applyFont="1" applyFill="1" applyBorder="1" applyAlignment="1">
      <alignment vertical="center" wrapText="1"/>
    </xf>
    <xf numFmtId="166" fontId="13" fillId="15" borderId="32" xfId="106" applyNumberFormat="1" applyFont="1" applyFill="1" applyBorder="1" applyAlignment="1">
      <alignment vertical="center" wrapText="1"/>
    </xf>
    <xf numFmtId="0" fontId="11" fillId="15" borderId="1" xfId="0" applyFont="1" applyFill="1" applyBorder="1" applyAlignment="1">
      <alignment vertical="top" wrapText="1"/>
    </xf>
    <xf numFmtId="0" fontId="11" fillId="15" borderId="1" xfId="0" applyFont="1" applyFill="1" applyBorder="1" applyAlignment="1">
      <alignment horizontal="center" vertical="top" wrapText="1"/>
    </xf>
    <xf numFmtId="166" fontId="17" fillId="15" borderId="5" xfId="2" applyNumberFormat="1" applyFont="1" applyFill="1" applyBorder="1" applyAlignment="1">
      <alignment horizontal="center" vertical="center"/>
    </xf>
    <xf numFmtId="2" fontId="12" fillId="15" borderId="5" xfId="2" applyNumberFormat="1" applyFont="1" applyFill="1" applyBorder="1" applyAlignment="1">
      <alignment vertical="center" textRotation="90" wrapText="1"/>
    </xf>
    <xf numFmtId="166" fontId="12" fillId="15" borderId="2" xfId="2" applyNumberFormat="1" applyFont="1" applyFill="1" applyBorder="1" applyAlignment="1">
      <alignment vertical="center" wrapText="1"/>
    </xf>
    <xf numFmtId="0" fontId="11" fillId="15" borderId="8" xfId="0" applyFont="1" applyFill="1" applyBorder="1" applyAlignment="1">
      <alignment vertical="top" wrapText="1"/>
    </xf>
    <xf numFmtId="0" fontId="11" fillId="15" borderId="2" xfId="0" applyFont="1" applyFill="1" applyBorder="1" applyAlignment="1">
      <alignment horizontal="center" vertical="top" wrapText="1"/>
    </xf>
    <xf numFmtId="168" fontId="11" fillId="15" borderId="2" xfId="2" applyNumberFormat="1" applyFont="1" applyFill="1" applyBorder="1" applyAlignment="1">
      <alignment horizontal="center" vertical="center" wrapText="1"/>
    </xf>
    <xf numFmtId="168" fontId="13" fillId="15" borderId="2" xfId="106" applyNumberFormat="1" applyFont="1" applyFill="1" applyBorder="1" applyAlignment="1">
      <alignment horizontal="center" vertical="center" wrapText="1"/>
    </xf>
    <xf numFmtId="2" fontId="12" fillId="15" borderId="9" xfId="2" applyNumberFormat="1" applyFont="1" applyFill="1" applyBorder="1" applyAlignment="1">
      <alignment vertical="center" textRotation="90" wrapText="1"/>
    </xf>
    <xf numFmtId="2" fontId="12" fillId="15" borderId="9" xfId="2" applyNumberFormat="1" applyFont="1" applyFill="1" applyBorder="1" applyAlignment="1">
      <alignment vertical="center" wrapText="1"/>
    </xf>
    <xf numFmtId="2" fontId="13" fillId="15" borderId="9" xfId="106" applyNumberFormat="1" applyFont="1" applyFill="1" applyBorder="1" applyAlignment="1">
      <alignment vertical="center" wrapText="1"/>
    </xf>
    <xf numFmtId="0" fontId="11" fillId="15" borderId="2" xfId="0" applyFont="1" applyFill="1" applyBorder="1" applyAlignment="1">
      <alignment vertical="top" wrapText="1"/>
    </xf>
    <xf numFmtId="0" fontId="41" fillId="15" borderId="2" xfId="0" applyFont="1" applyFill="1" applyBorder="1" applyAlignment="1">
      <alignment horizontal="justify" vertical="center" wrapText="1"/>
    </xf>
    <xf numFmtId="0" fontId="41" fillId="15" borderId="2" xfId="0" applyFont="1" applyFill="1" applyBorder="1" applyAlignment="1">
      <alignment horizontal="center" vertical="center" wrapText="1"/>
    </xf>
    <xf numFmtId="0" fontId="41" fillId="15" borderId="32" xfId="0" applyFont="1" applyFill="1" applyBorder="1" applyAlignment="1">
      <alignment vertical="top" wrapText="1"/>
    </xf>
    <xf numFmtId="0" fontId="41" fillId="15" borderId="8" xfId="0" applyFont="1" applyFill="1" applyBorder="1" applyAlignment="1">
      <alignment vertical="top" wrapText="1"/>
    </xf>
    <xf numFmtId="0" fontId="41" fillId="15" borderId="11" xfId="0" applyFont="1" applyFill="1" applyBorder="1" applyAlignment="1">
      <alignment vertical="top" wrapText="1"/>
    </xf>
    <xf numFmtId="0" fontId="41" fillId="15" borderId="1" xfId="0" applyFont="1" applyFill="1" applyBorder="1" applyAlignment="1">
      <alignment horizontal="justify" vertical="center" wrapText="1"/>
    </xf>
    <xf numFmtId="0" fontId="41" fillId="15" borderId="1" xfId="0" applyFont="1" applyFill="1" applyBorder="1" applyAlignment="1">
      <alignment horizontal="center" vertical="center" wrapText="1"/>
    </xf>
    <xf numFmtId="0" fontId="11" fillId="15" borderId="10" xfId="0" applyFont="1" applyFill="1" applyBorder="1" applyAlignment="1">
      <alignment horizontal="center" vertical="top" wrapText="1"/>
    </xf>
    <xf numFmtId="2" fontId="12" fillId="15" borderId="0" xfId="2" applyNumberFormat="1" applyFont="1" applyFill="1" applyBorder="1" applyAlignment="1">
      <alignment vertical="center" textRotation="90" wrapText="1"/>
    </xf>
    <xf numFmtId="2" fontId="12" fillId="15" borderId="0" xfId="2" applyNumberFormat="1" applyFont="1" applyFill="1" applyBorder="1" applyAlignment="1">
      <alignment vertical="center" wrapText="1"/>
    </xf>
    <xf numFmtId="2" fontId="13" fillId="15" borderId="0" xfId="106" applyNumberFormat="1" applyFont="1" applyFill="1" applyBorder="1" applyAlignment="1">
      <alignment vertical="center" wrapText="1"/>
    </xf>
    <xf numFmtId="166" fontId="12" fillId="15" borderId="25" xfId="2" applyNumberFormat="1" applyFont="1" applyFill="1" applyBorder="1" applyAlignment="1">
      <alignment horizontal="center" vertical="top" wrapText="1"/>
    </xf>
    <xf numFmtId="2" fontId="34" fillId="8" borderId="0" xfId="0" applyNumberFormat="1" applyFont="1" applyFill="1" applyBorder="1" applyAlignment="1"/>
    <xf numFmtId="2" fontId="34" fillId="14" borderId="0" xfId="0" applyNumberFormat="1" applyFont="1" applyFill="1" applyBorder="1" applyAlignment="1"/>
    <xf numFmtId="2" fontId="34" fillId="14" borderId="14" xfId="0" applyNumberFormat="1" applyFont="1" applyFill="1" applyBorder="1" applyAlignment="1"/>
    <xf numFmtId="2" fontId="34" fillId="14" borderId="15" xfId="0" applyNumberFormat="1" applyFont="1" applyFill="1" applyBorder="1" applyAlignment="1"/>
    <xf numFmtId="2" fontId="13" fillId="14" borderId="42" xfId="2" applyNumberFormat="1" applyFont="1" applyFill="1" applyBorder="1" applyAlignment="1">
      <alignment vertical="center" textRotation="90" wrapText="1"/>
    </xf>
    <xf numFmtId="2" fontId="12" fillId="14" borderId="42" xfId="2" applyNumberFormat="1" applyFont="1" applyFill="1" applyBorder="1" applyAlignment="1">
      <alignment vertical="center" textRotation="90" wrapText="1"/>
    </xf>
    <xf numFmtId="2" fontId="12" fillId="8" borderId="2" xfId="0" applyNumberFormat="1" applyFont="1" applyFill="1" applyBorder="1" applyAlignment="1">
      <alignment vertical="top" wrapText="1"/>
    </xf>
    <xf numFmtId="0" fontId="38" fillId="8" borderId="2" xfId="0" applyFont="1" applyFill="1" applyBorder="1" applyAlignment="1">
      <alignment horizontal="center" vertical="center"/>
    </xf>
    <xf numFmtId="166" fontId="12" fillId="8" borderId="2" xfId="0" applyNumberFormat="1" applyFont="1" applyFill="1" applyBorder="1" applyAlignment="1">
      <alignment horizontal="center" vertical="center"/>
    </xf>
    <xf numFmtId="166" fontId="17" fillId="8" borderId="2" xfId="2" applyNumberFormat="1" applyFont="1" applyFill="1" applyBorder="1" applyAlignment="1">
      <alignment horizontal="center" vertical="center"/>
    </xf>
    <xf numFmtId="0" fontId="39" fillId="8" borderId="0" xfId="0" applyFont="1" applyFill="1" applyAlignment="1">
      <alignment horizontal="center" vertical="center"/>
    </xf>
    <xf numFmtId="166" fontId="12" fillId="8" borderId="2" xfId="0" applyNumberFormat="1" applyFont="1" applyFill="1" applyBorder="1" applyAlignment="1">
      <alignment horizontal="center" vertical="center" wrapText="1"/>
    </xf>
    <xf numFmtId="0" fontId="13" fillId="13" borderId="41" xfId="106" applyNumberFormat="1" applyFont="1" applyFill="1" applyBorder="1" applyAlignment="1" applyProtection="1">
      <alignment vertical="center" wrapText="1"/>
    </xf>
    <xf numFmtId="2" fontId="13" fillId="13" borderId="42" xfId="2" applyNumberFormat="1" applyFont="1" applyFill="1" applyBorder="1" applyAlignment="1" applyProtection="1">
      <alignment vertical="center" textRotation="90" wrapText="1"/>
    </xf>
    <xf numFmtId="2" fontId="13" fillId="13" borderId="41" xfId="106" applyNumberFormat="1" applyFont="1" applyFill="1" applyBorder="1" applyAlignment="1" applyProtection="1">
      <alignment vertical="center" wrapText="1"/>
    </xf>
    <xf numFmtId="2" fontId="13" fillId="13" borderId="43" xfId="106" applyNumberFormat="1" applyFont="1" applyFill="1" applyBorder="1" applyAlignment="1" applyProtection="1">
      <alignment vertical="center" wrapText="1"/>
    </xf>
    <xf numFmtId="169" fontId="44" fillId="13" borderId="41" xfId="106" applyNumberFormat="1" applyFont="1" applyFill="1" applyBorder="1" applyAlignment="1">
      <alignment horizontal="left" vertical="top" wrapText="1"/>
    </xf>
    <xf numFmtId="172" fontId="48" fillId="13" borderId="41" xfId="210" applyNumberFormat="1" applyFont="1" applyFill="1" applyBorder="1" applyAlignment="1">
      <alignment horizontal="center" vertical="center" wrapText="1"/>
    </xf>
    <xf numFmtId="0" fontId="44" fillId="13" borderId="41" xfId="2" applyFont="1" applyFill="1" applyBorder="1" applyAlignment="1">
      <alignment horizontal="center" vertical="center" wrapText="1"/>
    </xf>
    <xf numFmtId="166" fontId="17" fillId="13" borderId="41" xfId="2" applyNumberFormat="1" applyFont="1" applyFill="1" applyBorder="1" applyAlignment="1">
      <alignment horizontal="center" vertical="center"/>
    </xf>
    <xf numFmtId="2" fontId="12" fillId="13" borderId="42" xfId="2" applyNumberFormat="1" applyFont="1" applyFill="1" applyBorder="1" applyAlignment="1" applyProtection="1">
      <alignment vertical="center" textRotation="90" wrapText="1"/>
    </xf>
    <xf numFmtId="2" fontId="12" fillId="13" borderId="41" xfId="2" applyNumberFormat="1" applyFont="1" applyFill="1" applyBorder="1" applyAlignment="1" applyProtection="1">
      <alignment vertical="center" wrapText="1"/>
    </xf>
    <xf numFmtId="0" fontId="44" fillId="13" borderId="41" xfId="2" applyFont="1" applyFill="1" applyBorder="1" applyAlignment="1">
      <alignment horizontal="left" vertical="top" wrapText="1"/>
    </xf>
    <xf numFmtId="169" fontId="48" fillId="13" borderId="42" xfId="210" applyFont="1" applyFill="1" applyBorder="1" applyAlignment="1">
      <alignment horizontal="center" vertical="center" wrapText="1"/>
    </xf>
    <xf numFmtId="2" fontId="12" fillId="13" borderId="41" xfId="2" applyNumberFormat="1" applyFont="1" applyFill="1" applyBorder="1" applyAlignment="1" applyProtection="1">
      <alignment vertical="top" wrapText="1"/>
    </xf>
    <xf numFmtId="2" fontId="12" fillId="13" borderId="41" xfId="2" applyNumberFormat="1" applyFont="1" applyFill="1" applyBorder="1" applyAlignment="1" applyProtection="1">
      <alignment horizontal="center" vertical="center" wrapText="1"/>
    </xf>
    <xf numFmtId="166" fontId="17" fillId="13" borderId="41" xfId="2" applyNumberFormat="1" applyFont="1" applyFill="1" applyBorder="1" applyAlignment="1" applyProtection="1">
      <alignment horizontal="center" vertical="center"/>
    </xf>
    <xf numFmtId="2" fontId="34" fillId="13" borderId="11" xfId="0" applyNumberFormat="1" applyFont="1" applyFill="1" applyBorder="1" applyAlignment="1"/>
    <xf numFmtId="2" fontId="34" fillId="13" borderId="0" xfId="0" applyNumberFormat="1" applyFont="1" applyFill="1" applyBorder="1" applyAlignment="1"/>
    <xf numFmtId="2" fontId="34" fillId="13" borderId="12" xfId="0" applyNumberFormat="1" applyFont="1" applyFill="1" applyBorder="1" applyAlignment="1"/>
    <xf numFmtId="2" fontId="12" fillId="13" borderId="8" xfId="0" applyNumberFormat="1" applyFont="1" applyFill="1" applyBorder="1" applyAlignment="1">
      <alignment wrapText="1"/>
    </xf>
    <xf numFmtId="2" fontId="12" fillId="13" borderId="9" xfId="0" applyNumberFormat="1" applyFont="1" applyFill="1" applyBorder="1" applyAlignment="1">
      <alignment vertical="top" wrapText="1"/>
    </xf>
    <xf numFmtId="2" fontId="12" fillId="13" borderId="10" xfId="2" applyNumberFormat="1" applyFont="1" applyFill="1" applyBorder="1" applyAlignment="1">
      <alignment vertical="center" wrapText="1"/>
    </xf>
    <xf numFmtId="166" fontId="17" fillId="13" borderId="10" xfId="2" applyNumberFormat="1" applyFont="1" applyFill="1" applyBorder="1" applyAlignment="1">
      <alignment horizontal="center"/>
    </xf>
    <xf numFmtId="2" fontId="34" fillId="13" borderId="13" xfId="0" applyNumberFormat="1" applyFont="1" applyFill="1" applyBorder="1" applyAlignment="1"/>
    <xf numFmtId="2" fontId="34" fillId="13" borderId="14" xfId="0" applyNumberFormat="1" applyFont="1" applyFill="1" applyBorder="1" applyAlignment="1"/>
    <xf numFmtId="2" fontId="34" fillId="13" borderId="15" xfId="0" applyNumberFormat="1" applyFont="1" applyFill="1" applyBorder="1" applyAlignment="1"/>
    <xf numFmtId="166" fontId="12" fillId="13" borderId="25" xfId="2" applyNumberFormat="1" applyFont="1" applyFill="1" applyBorder="1" applyAlignment="1">
      <alignment horizontal="center" vertical="top" wrapText="1"/>
    </xf>
    <xf numFmtId="0" fontId="13" fillId="12" borderId="41" xfId="106" applyNumberFormat="1" applyFont="1" applyFill="1" applyBorder="1" applyAlignment="1">
      <alignment vertical="center" wrapText="1"/>
    </xf>
    <xf numFmtId="2" fontId="13" fillId="12" borderId="42" xfId="2" applyNumberFormat="1" applyFont="1" applyFill="1" applyBorder="1" applyAlignment="1">
      <alignment vertical="center" textRotation="90" wrapText="1"/>
    </xf>
    <xf numFmtId="166" fontId="13" fillId="12" borderId="41" xfId="106" applyNumberFormat="1" applyFont="1" applyFill="1" applyBorder="1" applyAlignment="1">
      <alignment horizontal="center" vertical="center" wrapText="1"/>
    </xf>
    <xf numFmtId="166" fontId="13" fillId="12" borderId="41" xfId="106" applyNumberFormat="1" applyFont="1" applyFill="1" applyBorder="1" applyAlignment="1">
      <alignment vertical="center" wrapText="1"/>
    </xf>
    <xf numFmtId="166" fontId="13" fillId="12" borderId="43" xfId="106" applyNumberFormat="1" applyFont="1" applyFill="1" applyBorder="1" applyAlignment="1">
      <alignment vertical="center" wrapText="1"/>
    </xf>
    <xf numFmtId="166" fontId="12" fillId="12" borderId="41" xfId="210" applyNumberFormat="1" applyFont="1" applyFill="1" applyBorder="1" applyAlignment="1">
      <alignment vertical="center" wrapText="1"/>
    </xf>
    <xf numFmtId="166" fontId="12" fillId="12" borderId="41" xfId="210" applyNumberFormat="1" applyFont="1" applyFill="1" applyBorder="1" applyAlignment="1">
      <alignment horizontal="center" wrapText="1"/>
    </xf>
    <xf numFmtId="166" fontId="12" fillId="12" borderId="41" xfId="2" applyNumberFormat="1" applyFont="1" applyFill="1" applyBorder="1" applyAlignment="1">
      <alignment horizontal="center" wrapText="1"/>
    </xf>
    <xf numFmtId="166" fontId="17" fillId="12" borderId="41" xfId="2" applyNumberFormat="1" applyFont="1" applyFill="1" applyBorder="1" applyAlignment="1">
      <alignment horizontal="center"/>
    </xf>
    <xf numFmtId="2" fontId="12" fillId="12" borderId="42" xfId="2" applyNumberFormat="1" applyFont="1" applyFill="1" applyBorder="1" applyAlignment="1">
      <alignment vertical="center" textRotation="90" wrapText="1"/>
    </xf>
    <xf numFmtId="166" fontId="12" fillId="12" borderId="41" xfId="2" applyNumberFormat="1" applyFont="1" applyFill="1" applyBorder="1" applyAlignment="1">
      <alignment vertical="center" wrapText="1"/>
    </xf>
    <xf numFmtId="166" fontId="12" fillId="12" borderId="42" xfId="210" applyNumberFormat="1" applyFont="1" applyFill="1" applyBorder="1" applyAlignment="1">
      <alignment horizontal="center" wrapText="1"/>
    </xf>
    <xf numFmtId="166" fontId="34" fillId="12" borderId="0" xfId="0" applyNumberFormat="1" applyFont="1" applyFill="1" applyBorder="1" applyAlignment="1"/>
    <xf numFmtId="166" fontId="34" fillId="12" borderId="12" xfId="0" applyNumberFormat="1" applyFont="1" applyFill="1" applyBorder="1" applyAlignment="1"/>
    <xf numFmtId="166" fontId="12" fillId="12" borderId="8" xfId="0" applyNumberFormat="1" applyFont="1" applyFill="1" applyBorder="1" applyAlignment="1">
      <alignment wrapText="1"/>
    </xf>
    <xf numFmtId="166" fontId="12" fillId="12" borderId="9" xfId="0" applyNumberFormat="1" applyFont="1" applyFill="1" applyBorder="1" applyAlignment="1">
      <alignment vertical="top" wrapText="1"/>
    </xf>
    <xf numFmtId="166" fontId="12" fillId="12" borderId="10" xfId="2" applyNumberFormat="1" applyFont="1" applyFill="1" applyBorder="1" applyAlignment="1">
      <alignment vertical="center" wrapText="1"/>
    </xf>
    <xf numFmtId="166" fontId="17" fillId="12" borderId="10" xfId="2" applyNumberFormat="1" applyFont="1" applyFill="1" applyBorder="1" applyAlignment="1">
      <alignment horizontal="center"/>
    </xf>
    <xf numFmtId="166" fontId="34" fillId="12" borderId="14" xfId="0" applyNumberFormat="1" applyFont="1" applyFill="1" applyBorder="1" applyAlignment="1"/>
    <xf numFmtId="166" fontId="34" fillId="12" borderId="15" xfId="0" applyNumberFormat="1" applyFont="1" applyFill="1" applyBorder="1" applyAlignment="1"/>
    <xf numFmtId="166" fontId="12" fillId="12" borderId="42" xfId="2" applyNumberFormat="1" applyFont="1" applyFill="1" applyBorder="1" applyAlignment="1">
      <alignment horizontal="center" vertical="top" wrapText="1"/>
    </xf>
    <xf numFmtId="0" fontId="13" fillId="14" borderId="41" xfId="106" applyNumberFormat="1" applyFont="1" applyFill="1" applyBorder="1" applyAlignment="1">
      <alignment vertical="center" wrapText="1"/>
    </xf>
    <xf numFmtId="166" fontId="13" fillId="14" borderId="41" xfId="106" applyNumberFormat="1" applyFont="1" applyFill="1" applyBorder="1" applyAlignment="1">
      <alignment vertical="center" wrapText="1"/>
    </xf>
    <xf numFmtId="2" fontId="13" fillId="14" borderId="41" xfId="106" applyNumberFormat="1" applyFont="1" applyFill="1" applyBorder="1" applyAlignment="1">
      <alignment vertical="center" wrapText="1"/>
    </xf>
    <xf numFmtId="2" fontId="13" fillId="14" borderId="43" xfId="106" applyNumberFormat="1" applyFont="1" applyFill="1" applyBorder="1" applyAlignment="1">
      <alignment vertical="center" wrapText="1"/>
    </xf>
    <xf numFmtId="2" fontId="12" fillId="14" borderId="41" xfId="210" applyNumberFormat="1" applyFont="1" applyFill="1" applyBorder="1" applyAlignment="1">
      <alignment vertical="center" wrapText="1"/>
    </xf>
    <xf numFmtId="166" fontId="17" fillId="14" borderId="41" xfId="2" applyNumberFormat="1" applyFont="1" applyFill="1" applyBorder="1" applyAlignment="1">
      <alignment horizontal="center" vertical="center"/>
    </xf>
    <xf numFmtId="2" fontId="12" fillId="14" borderId="16" xfId="2" applyNumberFormat="1" applyFont="1" applyFill="1" applyBorder="1" applyAlignment="1">
      <alignment vertical="top" wrapText="1"/>
    </xf>
    <xf numFmtId="2" fontId="12" fillId="14" borderId="41" xfId="2" applyNumberFormat="1" applyFont="1" applyFill="1" applyBorder="1" applyAlignment="1">
      <alignment vertical="center" wrapText="1"/>
    </xf>
    <xf numFmtId="2" fontId="12" fillId="14" borderId="41" xfId="2" applyNumberFormat="1" applyFont="1" applyFill="1" applyBorder="1" applyAlignment="1">
      <alignment horizontal="center" vertical="center" wrapText="1"/>
    </xf>
    <xf numFmtId="2" fontId="34" fillId="14" borderId="11" xfId="0" applyNumberFormat="1" applyFont="1" applyFill="1" applyBorder="1" applyAlignment="1"/>
    <xf numFmtId="2" fontId="34" fillId="14" borderId="12" xfId="0" applyNumberFormat="1" applyFont="1" applyFill="1" applyBorder="1" applyAlignment="1"/>
    <xf numFmtId="2" fontId="12" fillId="14" borderId="8" xfId="0" applyNumberFormat="1" applyFont="1" applyFill="1" applyBorder="1" applyAlignment="1">
      <alignment wrapText="1"/>
    </xf>
    <xf numFmtId="2" fontId="12" fillId="14" borderId="9" xfId="0" applyNumberFormat="1" applyFont="1" applyFill="1" applyBorder="1" applyAlignment="1">
      <alignment vertical="top" wrapText="1"/>
    </xf>
    <xf numFmtId="2" fontId="12" fillId="14" borderId="10" xfId="2" applyNumberFormat="1" applyFont="1" applyFill="1" applyBorder="1" applyAlignment="1">
      <alignment vertical="center" wrapText="1"/>
    </xf>
    <xf numFmtId="166" fontId="17" fillId="14" borderId="10" xfId="2" applyNumberFormat="1" applyFont="1" applyFill="1" applyBorder="1" applyAlignment="1">
      <alignment horizontal="center"/>
    </xf>
    <xf numFmtId="2" fontId="34" fillId="14" borderId="13" xfId="0" applyNumberFormat="1" applyFont="1" applyFill="1" applyBorder="1" applyAlignment="1"/>
    <xf numFmtId="166" fontId="12" fillId="14" borderId="25" xfId="2" applyNumberFormat="1" applyFont="1" applyFill="1" applyBorder="1" applyAlignment="1">
      <alignment horizontal="center" vertical="top" wrapText="1"/>
    </xf>
    <xf numFmtId="168" fontId="13" fillId="6" borderId="2" xfId="106" applyNumberFormat="1" applyFont="1" applyFill="1" applyBorder="1" applyAlignment="1">
      <alignment horizontal="center" vertical="center" wrapText="1"/>
    </xf>
    <xf numFmtId="168" fontId="13" fillId="6" borderId="32" xfId="106" applyNumberFormat="1" applyFont="1" applyFill="1" applyBorder="1" applyAlignment="1">
      <alignment horizontal="center" vertical="center" wrapText="1"/>
    </xf>
    <xf numFmtId="0" fontId="13" fillId="6" borderId="32" xfId="106" applyNumberFormat="1" applyFont="1" applyFill="1" applyBorder="1" applyAlignment="1">
      <alignment horizontal="center" vertical="center" wrapText="1"/>
    </xf>
    <xf numFmtId="0" fontId="47" fillId="6" borderId="5" xfId="0" applyFont="1" applyFill="1" applyBorder="1" applyAlignment="1">
      <alignment horizontal="center" vertical="center"/>
    </xf>
    <xf numFmtId="0" fontId="47" fillId="6" borderId="2" xfId="0" applyFont="1" applyFill="1" applyBorder="1" applyAlignment="1">
      <alignment horizontal="center" vertical="center"/>
    </xf>
    <xf numFmtId="0" fontId="51" fillId="6" borderId="2" xfId="0" applyFont="1" applyFill="1" applyBorder="1" applyAlignment="1">
      <alignment horizontal="center" vertical="center"/>
    </xf>
    <xf numFmtId="166" fontId="17" fillId="5" borderId="2" xfId="2" applyNumberFormat="1" applyFont="1" applyFill="1" applyBorder="1" applyAlignment="1">
      <alignment vertical="top"/>
    </xf>
    <xf numFmtId="2" fontId="12" fillId="5" borderId="2" xfId="2" applyNumberFormat="1" applyFont="1" applyFill="1" applyBorder="1" applyAlignment="1">
      <alignment vertical="top" wrapText="1"/>
    </xf>
    <xf numFmtId="2" fontId="13" fillId="5" borderId="2" xfId="2" applyNumberFormat="1" applyFont="1" applyFill="1" applyBorder="1" applyAlignment="1">
      <alignment vertical="center" wrapText="1"/>
    </xf>
    <xf numFmtId="0" fontId="50" fillId="6" borderId="41" xfId="106" applyNumberFormat="1" applyFont="1" applyFill="1" applyBorder="1" applyAlignment="1">
      <alignment vertical="top" wrapText="1"/>
    </xf>
    <xf numFmtId="2" fontId="50" fillId="6" borderId="42" xfId="2" applyNumberFormat="1" applyFont="1" applyFill="1" applyBorder="1" applyAlignment="1">
      <alignment vertical="center" textRotation="90" wrapText="1"/>
    </xf>
    <xf numFmtId="166" fontId="50" fillId="6" borderId="41" xfId="106" applyNumberFormat="1" applyFont="1" applyFill="1" applyBorder="1" applyAlignment="1" applyProtection="1">
      <alignment vertical="center" wrapText="1"/>
    </xf>
    <xf numFmtId="166" fontId="50" fillId="6" borderId="43" xfId="106" applyNumberFormat="1" applyFont="1" applyFill="1" applyBorder="1" applyAlignment="1" applyProtection="1">
      <alignment vertical="center" wrapText="1"/>
    </xf>
    <xf numFmtId="166" fontId="52" fillId="6" borderId="41" xfId="2" applyNumberFormat="1" applyFont="1" applyFill="1" applyBorder="1" applyAlignment="1">
      <alignment horizontal="center"/>
    </xf>
    <xf numFmtId="2" fontId="41" fillId="6" borderId="42" xfId="2" applyNumberFormat="1" applyFont="1" applyFill="1" applyBorder="1" applyAlignment="1">
      <alignment vertical="center" textRotation="90" wrapText="1"/>
    </xf>
    <xf numFmtId="166" fontId="41" fillId="6" borderId="41" xfId="2" applyNumberFormat="1" applyFont="1" applyFill="1" applyBorder="1" applyAlignment="1">
      <alignment vertical="center" wrapText="1"/>
    </xf>
    <xf numFmtId="2" fontId="52" fillId="6" borderId="44" xfId="210" applyNumberFormat="1" applyFont="1" applyFill="1" applyBorder="1" applyAlignment="1"/>
    <xf numFmtId="2" fontId="52" fillId="6" borderId="45" xfId="210" applyNumberFormat="1" applyFont="1" applyFill="1" applyBorder="1" applyAlignment="1"/>
    <xf numFmtId="2" fontId="52" fillId="6" borderId="46" xfId="210" applyNumberFormat="1" applyFont="1" applyFill="1" applyBorder="1" applyAlignment="1"/>
    <xf numFmtId="2" fontId="52" fillId="6" borderId="0" xfId="210" applyNumberFormat="1" applyFont="1" applyFill="1" applyAlignment="1"/>
    <xf numFmtId="2" fontId="52" fillId="6" borderId="0" xfId="210" applyNumberFormat="1" applyFont="1" applyFill="1" applyBorder="1" applyAlignment="1"/>
    <xf numFmtId="2" fontId="52" fillId="6" borderId="55" xfId="210" applyNumberFormat="1" applyFont="1" applyFill="1" applyBorder="1" applyAlignment="1"/>
    <xf numFmtId="2" fontId="52" fillId="6" borderId="56" xfId="210" applyNumberFormat="1" applyFont="1" applyFill="1" applyBorder="1" applyAlignment="1"/>
    <xf numFmtId="2" fontId="52" fillId="6" borderId="57" xfId="210" applyNumberFormat="1" applyFont="1" applyFill="1" applyBorder="1" applyAlignment="1"/>
    <xf numFmtId="166" fontId="41" fillId="6" borderId="42" xfId="2" applyNumberFormat="1" applyFont="1" applyFill="1" applyBorder="1" applyAlignment="1">
      <alignment horizontal="center" wrapText="1"/>
    </xf>
    <xf numFmtId="0" fontId="13" fillId="16" borderId="2" xfId="106" applyNumberFormat="1" applyFont="1" applyFill="1" applyBorder="1" applyAlignment="1">
      <alignment vertical="top" wrapText="1"/>
    </xf>
    <xf numFmtId="166" fontId="13" fillId="16" borderId="2" xfId="106" applyNumberFormat="1" applyFont="1" applyFill="1" applyBorder="1" applyAlignment="1">
      <alignment vertical="top" wrapText="1"/>
    </xf>
    <xf numFmtId="2" fontId="13" fillId="16" borderId="5" xfId="2" applyNumberFormat="1" applyFont="1" applyFill="1" applyBorder="1" applyAlignment="1">
      <alignment vertical="center" textRotation="90" wrapText="1"/>
    </xf>
    <xf numFmtId="166" fontId="13" fillId="16" borderId="34" xfId="0" applyNumberFormat="1" applyFont="1" applyFill="1" applyBorder="1" applyAlignment="1">
      <alignment horizontal="right" vertical="center" wrapText="1"/>
    </xf>
    <xf numFmtId="166" fontId="13" fillId="16" borderId="2" xfId="106" applyNumberFormat="1" applyFont="1" applyFill="1" applyBorder="1" applyAlignment="1">
      <alignment horizontal="right" vertical="center" wrapText="1"/>
    </xf>
    <xf numFmtId="166" fontId="13" fillId="16" borderId="32" xfId="106" applyNumberFormat="1" applyFont="1" applyFill="1" applyBorder="1" applyAlignment="1">
      <alignment horizontal="right" vertical="center" wrapText="1"/>
    </xf>
    <xf numFmtId="0" fontId="12" fillId="16" borderId="2" xfId="106" applyNumberFormat="1" applyFont="1" applyFill="1" applyBorder="1" applyAlignment="1">
      <alignment horizontal="left" vertical="top" wrapText="1"/>
    </xf>
    <xf numFmtId="0" fontId="12" fillId="16" borderId="2" xfId="2" applyFont="1" applyFill="1" applyBorder="1" applyAlignment="1">
      <alignment horizontal="right" vertical="top" wrapText="1"/>
    </xf>
    <xf numFmtId="0" fontId="11" fillId="16" borderId="2" xfId="2" applyFont="1" applyFill="1" applyBorder="1" applyAlignment="1">
      <alignment horizontal="right" vertical="top" wrapText="1"/>
    </xf>
    <xf numFmtId="166" fontId="17" fillId="16" borderId="2" xfId="2" applyNumberFormat="1" applyFont="1" applyFill="1" applyBorder="1" applyAlignment="1">
      <alignment vertical="center"/>
    </xf>
    <xf numFmtId="2" fontId="12" fillId="16" borderId="5" xfId="2" applyNumberFormat="1" applyFont="1" applyFill="1" applyBorder="1" applyAlignment="1">
      <alignment vertical="center" textRotation="90" wrapText="1"/>
    </xf>
    <xf numFmtId="0" fontId="41" fillId="16" borderId="34" xfId="0" applyFont="1" applyFill="1" applyBorder="1" applyAlignment="1">
      <alignment horizontal="right" vertical="center" wrapText="1"/>
    </xf>
    <xf numFmtId="0" fontId="11" fillId="16" borderId="2" xfId="2" applyNumberFormat="1" applyFont="1" applyFill="1" applyBorder="1" applyAlignment="1">
      <alignment horizontal="left" vertical="top" wrapText="1"/>
    </xf>
    <xf numFmtId="2" fontId="12" fillId="16" borderId="0" xfId="2" applyNumberFormat="1" applyFont="1" applyFill="1" applyBorder="1" applyAlignment="1">
      <alignment vertical="center" textRotation="90" wrapText="1"/>
    </xf>
    <xf numFmtId="0" fontId="41" fillId="16" borderId="0" xfId="0" applyFont="1" applyFill="1" applyBorder="1" applyAlignment="1">
      <alignment horizontal="right" vertical="center" wrapText="1"/>
    </xf>
    <xf numFmtId="166" fontId="13" fillId="16" borderId="0" xfId="106" applyNumberFormat="1" applyFont="1" applyFill="1" applyBorder="1" applyAlignment="1">
      <alignment horizontal="right" vertical="center" wrapText="1"/>
    </xf>
    <xf numFmtId="166" fontId="13" fillId="16" borderId="12" xfId="106" applyNumberFormat="1" applyFont="1" applyFill="1" applyBorder="1" applyAlignment="1">
      <alignment horizontal="right" vertical="center" wrapText="1"/>
    </xf>
    <xf numFmtId="0" fontId="11" fillId="16" borderId="5" xfId="2" applyNumberFormat="1" applyFont="1" applyFill="1" applyBorder="1" applyAlignment="1">
      <alignment horizontal="left" vertical="top" wrapText="1"/>
    </xf>
    <xf numFmtId="2" fontId="34" fillId="16" borderId="11" xfId="0" applyNumberFormat="1" applyFont="1" applyFill="1" applyBorder="1" applyAlignment="1"/>
    <xf numFmtId="2" fontId="34" fillId="16" borderId="0" xfId="0" applyNumberFormat="1" applyFont="1" applyFill="1" applyBorder="1" applyAlignment="1"/>
    <xf numFmtId="2" fontId="34" fillId="16" borderId="12" xfId="0" applyNumberFormat="1" applyFont="1" applyFill="1" applyBorder="1" applyAlignment="1"/>
    <xf numFmtId="2" fontId="34" fillId="16" borderId="13" xfId="0" applyNumberFormat="1" applyFont="1" applyFill="1" applyBorder="1" applyAlignment="1"/>
    <xf numFmtId="2" fontId="34" fillId="16" borderId="14" xfId="0" applyNumberFormat="1" applyFont="1" applyFill="1" applyBorder="1" applyAlignment="1"/>
    <xf numFmtId="2" fontId="34" fillId="16" borderId="15" xfId="0" applyNumberFormat="1" applyFont="1" applyFill="1" applyBorder="1" applyAlignment="1"/>
    <xf numFmtId="166" fontId="12" fillId="16" borderId="10" xfId="2" applyNumberFormat="1" applyFont="1" applyFill="1" applyBorder="1" applyAlignment="1">
      <alignment horizontal="center" vertical="top" wrapText="1"/>
    </xf>
    <xf numFmtId="0" fontId="41" fillId="8" borderId="0" xfId="0" applyFont="1" applyFill="1" applyAlignment="1">
      <alignment horizontal="center" vertical="center"/>
    </xf>
    <xf numFmtId="3" fontId="41" fillId="8" borderId="0" xfId="0" applyNumberFormat="1" applyFont="1" applyFill="1" applyAlignment="1">
      <alignment horizontal="center" vertical="center"/>
    </xf>
    <xf numFmtId="168" fontId="11" fillId="7" borderId="2" xfId="2" applyNumberFormat="1" applyFont="1" applyFill="1" applyBorder="1" applyAlignment="1">
      <alignment horizontal="center" vertical="center" wrapText="1"/>
    </xf>
    <xf numFmtId="164" fontId="44" fillId="6" borderId="41" xfId="106" applyFont="1" applyFill="1" applyBorder="1" applyAlignment="1" applyProtection="1">
      <alignment horizontal="center" vertical="center" wrapText="1"/>
    </xf>
    <xf numFmtId="0" fontId="44" fillId="6" borderId="41" xfId="2" applyFont="1" applyFill="1" applyBorder="1" applyAlignment="1" applyProtection="1">
      <alignment horizontal="center" vertical="center" wrapText="1"/>
    </xf>
    <xf numFmtId="173" fontId="44" fillId="6" borderId="41" xfId="2" applyNumberFormat="1" applyFont="1" applyFill="1" applyBorder="1" applyAlignment="1" applyProtection="1">
      <alignment horizontal="center" vertical="center" wrapText="1"/>
    </xf>
    <xf numFmtId="0" fontId="11" fillId="6" borderId="2" xfId="0" applyFont="1" applyFill="1" applyBorder="1" applyAlignment="1">
      <alignment vertical="top" wrapText="1"/>
    </xf>
    <xf numFmtId="0" fontId="13" fillId="18" borderId="2" xfId="106" applyNumberFormat="1" applyFont="1" applyFill="1" applyBorder="1" applyAlignment="1">
      <alignment vertical="top" wrapText="1"/>
    </xf>
    <xf numFmtId="166" fontId="13" fillId="18" borderId="2" xfId="106" applyNumberFormat="1" applyFont="1" applyFill="1" applyBorder="1" applyAlignment="1">
      <alignment vertical="top" wrapText="1"/>
    </xf>
    <xf numFmtId="2" fontId="13" fillId="18" borderId="5" xfId="2" applyNumberFormat="1" applyFont="1" applyFill="1" applyBorder="1" applyAlignment="1">
      <alignment vertical="center" textRotation="90" wrapText="1"/>
    </xf>
    <xf numFmtId="2" fontId="34" fillId="18" borderId="0" xfId="0" applyNumberFormat="1" applyFont="1" applyFill="1" applyBorder="1" applyAlignment="1"/>
    <xf numFmtId="2" fontId="34" fillId="18" borderId="14" xfId="0" applyNumberFormat="1" applyFont="1" applyFill="1" applyBorder="1" applyAlignment="1"/>
    <xf numFmtId="2" fontId="34" fillId="18" borderId="15" xfId="0" applyNumberFormat="1" applyFont="1" applyFill="1" applyBorder="1" applyAlignment="1"/>
    <xf numFmtId="0" fontId="44" fillId="6" borderId="63" xfId="2" applyFont="1" applyFill="1" applyBorder="1" applyAlignment="1" applyProtection="1">
      <alignment horizontal="center" vertical="center" wrapText="1"/>
    </xf>
    <xf numFmtId="0" fontId="44" fillId="6" borderId="2" xfId="2" applyFont="1" applyFill="1" applyBorder="1" applyAlignment="1" applyProtection="1">
      <alignment horizontal="center" vertical="center" wrapText="1"/>
    </xf>
    <xf numFmtId="165" fontId="11" fillId="19" borderId="2" xfId="406" applyNumberFormat="1" applyFont="1" applyFill="1" applyBorder="1" applyAlignment="1">
      <alignment horizontal="right" vertical="center" wrapText="1"/>
    </xf>
    <xf numFmtId="0" fontId="13" fillId="19" borderId="2" xfId="106" applyNumberFormat="1" applyFont="1" applyFill="1" applyBorder="1" applyAlignment="1">
      <alignment vertical="top" wrapText="1"/>
    </xf>
    <xf numFmtId="2" fontId="13" fillId="19" borderId="5" xfId="2" applyNumberFormat="1" applyFont="1" applyFill="1" applyBorder="1" applyAlignment="1">
      <alignment vertical="center" textRotation="90" wrapText="1"/>
    </xf>
    <xf numFmtId="166" fontId="13" fillId="19" borderId="2" xfId="106" applyNumberFormat="1" applyFont="1" applyFill="1" applyBorder="1" applyAlignment="1">
      <alignment vertical="center" wrapText="1"/>
    </xf>
    <xf numFmtId="166" fontId="13" fillId="19" borderId="32" xfId="106" applyNumberFormat="1" applyFont="1" applyFill="1" applyBorder="1" applyAlignment="1">
      <alignment vertical="center" wrapText="1"/>
    </xf>
    <xf numFmtId="2" fontId="12" fillId="19" borderId="5" xfId="2" applyNumberFormat="1" applyFont="1" applyFill="1" applyBorder="1" applyAlignment="1">
      <alignment vertical="center" textRotation="90" wrapText="1"/>
    </xf>
    <xf numFmtId="2" fontId="34" fillId="19" borderId="11" xfId="0" applyNumberFormat="1" applyFont="1" applyFill="1" applyBorder="1" applyAlignment="1"/>
    <xf numFmtId="2" fontId="34" fillId="19" borderId="0" xfId="0" applyNumberFormat="1" applyFont="1" applyFill="1" applyBorder="1" applyAlignment="1"/>
    <xf numFmtId="2" fontId="34" fillId="19" borderId="12" xfId="0" applyNumberFormat="1" applyFont="1" applyFill="1" applyBorder="1" applyAlignment="1"/>
    <xf numFmtId="173" fontId="44" fillId="0" borderId="41" xfId="2" applyNumberFormat="1" applyFont="1" applyFill="1" applyBorder="1" applyAlignment="1">
      <alignment horizontal="center" vertical="center" wrapText="1"/>
    </xf>
    <xf numFmtId="166" fontId="12" fillId="7" borderId="2" xfId="406" applyNumberFormat="1" applyFont="1" applyFill="1" applyBorder="1" applyAlignment="1">
      <alignment horizontal="center" vertical="center" wrapText="1"/>
    </xf>
    <xf numFmtId="0" fontId="11" fillId="6" borderId="2" xfId="0" applyFont="1" applyFill="1" applyBorder="1" applyAlignment="1">
      <alignment vertical="justify"/>
    </xf>
    <xf numFmtId="0" fontId="11" fillId="6" borderId="2" xfId="0" applyFont="1" applyFill="1" applyBorder="1" applyAlignment="1">
      <alignment horizontal="left" vertical="center" wrapText="1"/>
    </xf>
    <xf numFmtId="0" fontId="12" fillId="6" borderId="2" xfId="112" applyFont="1" applyFill="1" applyBorder="1" applyAlignment="1" applyProtection="1">
      <alignment vertical="justify"/>
    </xf>
    <xf numFmtId="0" fontId="11" fillId="6" borderId="2" xfId="0" applyFont="1" applyFill="1" applyBorder="1" applyAlignment="1">
      <alignment vertical="center" wrapText="1"/>
    </xf>
    <xf numFmtId="166" fontId="47" fillId="6" borderId="2" xfId="0" applyNumberFormat="1" applyFont="1" applyFill="1" applyBorder="1" applyAlignment="1">
      <alignment horizontal="center" vertical="center"/>
    </xf>
    <xf numFmtId="166" fontId="13" fillId="18" borderId="2" xfId="106" applyNumberFormat="1" applyFont="1" applyFill="1" applyBorder="1" applyAlignment="1">
      <alignment vertical="center" wrapText="1"/>
    </xf>
    <xf numFmtId="166" fontId="13" fillId="18" borderId="32" xfId="106" applyNumberFormat="1" applyFont="1" applyFill="1" applyBorder="1" applyAlignment="1">
      <alignment vertical="center" wrapText="1"/>
    </xf>
    <xf numFmtId="0" fontId="41" fillId="18" borderId="2" xfId="0" applyFont="1" applyFill="1" applyBorder="1" applyAlignment="1">
      <alignment vertical="top" wrapText="1"/>
    </xf>
    <xf numFmtId="166" fontId="45" fillId="18" borderId="2" xfId="2" applyNumberFormat="1" applyFont="1" applyFill="1" applyBorder="1" applyAlignment="1">
      <alignment horizontal="center" vertical="top"/>
    </xf>
    <xf numFmtId="2" fontId="12" fillId="18" borderId="5" xfId="2" applyNumberFormat="1" applyFont="1" applyFill="1" applyBorder="1" applyAlignment="1">
      <alignment vertical="center" textRotation="90" wrapText="1"/>
    </xf>
    <xf numFmtId="166" fontId="12" fillId="18" borderId="2" xfId="2" applyNumberFormat="1" applyFont="1" applyFill="1" applyBorder="1" applyAlignment="1">
      <alignment vertical="center" wrapText="1"/>
    </xf>
    <xf numFmtId="0" fontId="41" fillId="18" borderId="2" xfId="0" applyFont="1" applyFill="1" applyBorder="1" applyAlignment="1">
      <alignment horizontal="left" vertical="top" wrapText="1"/>
    </xf>
    <xf numFmtId="0" fontId="11" fillId="18" borderId="2" xfId="2" applyNumberFormat="1" applyFont="1" applyFill="1" applyBorder="1" applyAlignment="1">
      <alignment horizontal="left" vertical="top" wrapText="1"/>
    </xf>
    <xf numFmtId="2" fontId="34" fillId="18" borderId="8" xfId="0" applyNumberFormat="1" applyFont="1" applyFill="1" applyBorder="1" applyAlignment="1"/>
    <xf numFmtId="2" fontId="34" fillId="18" borderId="9" xfId="0" applyNumberFormat="1" applyFont="1" applyFill="1" applyBorder="1" applyAlignment="1"/>
    <xf numFmtId="2" fontId="34" fillId="18" borderId="10" xfId="0" applyNumberFormat="1" applyFont="1" applyFill="1" applyBorder="1" applyAlignment="1"/>
    <xf numFmtId="2" fontId="34" fillId="18" borderId="11" xfId="0" applyNumberFormat="1" applyFont="1" applyFill="1" applyBorder="1" applyAlignment="1"/>
    <xf numFmtId="2" fontId="34" fillId="18" borderId="12" xfId="0" applyNumberFormat="1" applyFont="1" applyFill="1" applyBorder="1" applyAlignment="1"/>
    <xf numFmtId="0" fontId="41" fillId="18" borderId="62" xfId="0" applyFont="1" applyFill="1" applyBorder="1" applyAlignment="1">
      <alignment horizontal="justify" vertical="center" wrapText="1"/>
    </xf>
    <xf numFmtId="0" fontId="41" fillId="18" borderId="34" xfId="0" applyFont="1" applyFill="1" applyBorder="1" applyAlignment="1">
      <alignment horizontal="justify" vertical="center" wrapText="1"/>
    </xf>
    <xf numFmtId="0" fontId="41" fillId="18" borderId="38" xfId="0" applyFont="1" applyFill="1" applyBorder="1" applyAlignment="1">
      <alignment horizontal="justify" vertical="center" wrapText="1"/>
    </xf>
    <xf numFmtId="166" fontId="46" fillId="18" borderId="2" xfId="2" applyNumberFormat="1" applyFont="1" applyFill="1" applyBorder="1" applyAlignment="1">
      <alignment horizontal="center" vertical="top"/>
    </xf>
    <xf numFmtId="0" fontId="11" fillId="18" borderId="5" xfId="2" applyNumberFormat="1" applyFont="1" applyFill="1" applyBorder="1" applyAlignment="1">
      <alignment horizontal="left" vertical="top" wrapText="1"/>
    </xf>
    <xf numFmtId="0" fontId="44" fillId="18" borderId="37" xfId="0" applyFont="1" applyFill="1" applyBorder="1" applyAlignment="1">
      <alignment horizontal="justify" vertical="center" wrapText="1"/>
    </xf>
    <xf numFmtId="0" fontId="41" fillId="18" borderId="14" xfId="0" applyFont="1" applyFill="1" applyBorder="1" applyAlignment="1">
      <alignment horizontal="justify" vertical="center" wrapText="1"/>
    </xf>
    <xf numFmtId="166" fontId="12" fillId="18" borderId="25" xfId="2" applyNumberFormat="1" applyFont="1" applyFill="1" applyBorder="1" applyAlignment="1">
      <alignment horizontal="center" vertical="top" wrapText="1"/>
    </xf>
    <xf numFmtId="2" fontId="12" fillId="18" borderId="5" xfId="0" applyNumberFormat="1" applyFont="1" applyFill="1" applyBorder="1" applyAlignment="1">
      <alignment vertical="top" wrapText="1"/>
    </xf>
    <xf numFmtId="2" fontId="34" fillId="18" borderId="2" xfId="0" applyNumberFormat="1" applyFont="1" applyFill="1" applyBorder="1" applyAlignment="1"/>
    <xf numFmtId="166" fontId="17" fillId="18" borderId="2" xfId="2" applyNumberFormat="1" applyFont="1" applyFill="1" applyBorder="1" applyAlignment="1">
      <alignment horizontal="center"/>
    </xf>
    <xf numFmtId="2" fontId="12" fillId="18" borderId="9" xfId="0" applyNumberFormat="1" applyFont="1" applyFill="1" applyBorder="1" applyAlignment="1">
      <alignment vertical="top" wrapText="1"/>
    </xf>
    <xf numFmtId="166" fontId="17" fillId="18" borderId="10" xfId="2" applyNumberFormat="1" applyFont="1" applyFill="1" applyBorder="1" applyAlignment="1">
      <alignment horizontal="center"/>
    </xf>
    <xf numFmtId="2" fontId="34" fillId="18" borderId="13" xfId="0" applyNumberFormat="1" applyFont="1" applyFill="1" applyBorder="1" applyAlignment="1"/>
    <xf numFmtId="168" fontId="11" fillId="15" borderId="1" xfId="2" applyNumberFormat="1" applyFont="1" applyFill="1" applyBorder="1" applyAlignment="1">
      <alignment horizontal="center" vertical="center" wrapText="1"/>
    </xf>
    <xf numFmtId="168" fontId="13" fillId="15" borderId="1" xfId="106" applyNumberFormat="1" applyFont="1" applyFill="1" applyBorder="1" applyAlignment="1">
      <alignment horizontal="center" vertical="center" wrapText="1"/>
    </xf>
    <xf numFmtId="166" fontId="13" fillId="15" borderId="1" xfId="106" applyNumberFormat="1" applyFont="1" applyFill="1" applyBorder="1" applyAlignment="1">
      <alignment vertical="center" wrapText="1"/>
    </xf>
    <xf numFmtId="2" fontId="12" fillId="15" borderId="1" xfId="2" applyNumberFormat="1" applyFont="1" applyFill="1" applyBorder="1" applyAlignment="1">
      <alignment horizontal="left" vertical="center" textRotation="90" wrapText="1"/>
    </xf>
    <xf numFmtId="0" fontId="11" fillId="16" borderId="1" xfId="2" applyNumberFormat="1" applyFont="1" applyFill="1" applyBorder="1" applyAlignment="1">
      <alignment horizontal="left" vertical="top" wrapText="1"/>
    </xf>
    <xf numFmtId="4" fontId="41" fillId="10" borderId="2" xfId="0" applyNumberFormat="1" applyFont="1" applyFill="1" applyBorder="1" applyAlignment="1">
      <alignment horizontal="right" vertical="center"/>
    </xf>
    <xf numFmtId="166" fontId="13" fillId="15" borderId="2" xfId="106" applyNumberFormat="1" applyFont="1" applyFill="1" applyBorder="1" applyAlignment="1">
      <alignment vertical="top" wrapText="1"/>
    </xf>
    <xf numFmtId="0" fontId="41" fillId="16" borderId="1" xfId="0" applyFont="1" applyFill="1" applyBorder="1" applyAlignment="1">
      <alignment horizontal="right" vertical="top"/>
    </xf>
    <xf numFmtId="0" fontId="41" fillId="16" borderId="2" xfId="0" applyFont="1" applyFill="1" applyBorder="1" applyAlignment="1">
      <alignment horizontal="right" vertical="top"/>
    </xf>
    <xf numFmtId="0" fontId="41" fillId="16" borderId="5" xfId="0" applyNumberFormat="1" applyFont="1" applyFill="1" applyBorder="1" applyAlignment="1">
      <alignment horizontal="left" vertical="top" wrapText="1"/>
    </xf>
    <xf numFmtId="0" fontId="36" fillId="16" borderId="2" xfId="0" applyFont="1" applyFill="1" applyBorder="1" applyAlignment="1">
      <alignment vertical="top"/>
    </xf>
    <xf numFmtId="43" fontId="0" fillId="0" borderId="0" xfId="0" applyNumberFormat="1" applyFill="1"/>
    <xf numFmtId="166" fontId="44" fillId="20" borderId="41" xfId="210" applyNumberFormat="1" applyFont="1" applyFill="1" applyBorder="1" applyAlignment="1">
      <alignment horizontal="center" vertical="center" wrapText="1"/>
    </xf>
    <xf numFmtId="166" fontId="44" fillId="20" borderId="41" xfId="2" applyNumberFormat="1" applyFont="1" applyFill="1" applyBorder="1" applyAlignment="1">
      <alignment horizontal="center" vertical="center" wrapText="1"/>
    </xf>
    <xf numFmtId="0" fontId="12" fillId="11" borderId="2" xfId="2" applyFont="1" applyFill="1" applyBorder="1" applyAlignment="1">
      <alignment horizontal="center" vertical="center" wrapText="1"/>
    </xf>
    <xf numFmtId="0" fontId="11" fillId="11" borderId="2" xfId="2" applyFont="1" applyFill="1" applyBorder="1" applyAlignment="1">
      <alignment horizontal="center" vertical="center" wrapText="1"/>
    </xf>
    <xf numFmtId="0" fontId="13" fillId="21" borderId="2" xfId="106" applyNumberFormat="1" applyFont="1" applyFill="1" applyBorder="1" applyAlignment="1">
      <alignment vertical="top" wrapText="1"/>
    </xf>
    <xf numFmtId="2" fontId="13" fillId="21" borderId="2" xfId="106" applyNumberFormat="1" applyFont="1" applyFill="1" applyBorder="1" applyAlignment="1">
      <alignment vertical="top" wrapText="1"/>
    </xf>
    <xf numFmtId="2" fontId="13" fillId="21" borderId="5" xfId="2" applyNumberFormat="1" applyFont="1" applyFill="1" applyBorder="1" applyAlignment="1">
      <alignment vertical="center" textRotation="90" wrapText="1"/>
    </xf>
    <xf numFmtId="166" fontId="13" fillId="21" borderId="2" xfId="106" applyNumberFormat="1" applyFont="1" applyFill="1" applyBorder="1" applyAlignment="1">
      <alignment vertical="center" wrapText="1"/>
    </xf>
    <xf numFmtId="166" fontId="13" fillId="21" borderId="32" xfId="106" applyNumberFormat="1" applyFont="1" applyFill="1" applyBorder="1" applyAlignment="1">
      <alignment vertical="center" wrapText="1"/>
    </xf>
    <xf numFmtId="2" fontId="12" fillId="21" borderId="2" xfId="106" applyNumberFormat="1" applyFont="1" applyFill="1" applyBorder="1" applyAlignment="1">
      <alignment vertical="top" wrapText="1"/>
    </xf>
    <xf numFmtId="2" fontId="12" fillId="21" borderId="5" xfId="2" applyNumberFormat="1" applyFont="1" applyFill="1" applyBorder="1" applyAlignment="1">
      <alignment vertical="center" textRotation="90" wrapText="1"/>
    </xf>
    <xf numFmtId="166" fontId="12" fillId="21" borderId="2" xfId="2" applyNumberFormat="1" applyFont="1" applyFill="1" applyBorder="1" applyAlignment="1">
      <alignment vertical="center" wrapText="1"/>
    </xf>
    <xf numFmtId="2" fontId="12" fillId="21" borderId="2" xfId="2" applyNumberFormat="1" applyFont="1" applyFill="1" applyBorder="1" applyAlignment="1">
      <alignment vertical="top" wrapText="1"/>
    </xf>
    <xf numFmtId="168" fontId="11" fillId="21" borderId="2" xfId="2" applyNumberFormat="1" applyFont="1" applyFill="1" applyBorder="1" applyAlignment="1">
      <alignment horizontal="center" vertical="center" wrapText="1"/>
    </xf>
    <xf numFmtId="2" fontId="34" fillId="21" borderId="8" xfId="0" applyNumberFormat="1" applyFont="1" applyFill="1" applyBorder="1" applyAlignment="1"/>
    <xf numFmtId="2" fontId="34" fillId="21" borderId="9" xfId="0" applyNumberFormat="1" applyFont="1" applyFill="1" applyBorder="1" applyAlignment="1"/>
    <xf numFmtId="2" fontId="34" fillId="21" borderId="10" xfId="0" applyNumberFormat="1" applyFont="1" applyFill="1" applyBorder="1" applyAlignment="1"/>
    <xf numFmtId="2" fontId="12" fillId="21" borderId="5" xfId="2" applyNumberFormat="1" applyFont="1" applyFill="1" applyBorder="1" applyAlignment="1">
      <alignment vertical="top" wrapText="1"/>
    </xf>
    <xf numFmtId="2" fontId="34" fillId="21" borderId="11" xfId="0" applyNumberFormat="1" applyFont="1" applyFill="1" applyBorder="1" applyAlignment="1"/>
    <xf numFmtId="2" fontId="34" fillId="21" borderId="0" xfId="0" applyNumberFormat="1" applyFont="1" applyFill="1" applyBorder="1" applyAlignment="1"/>
    <xf numFmtId="2" fontId="34" fillId="21" borderId="12" xfId="0" applyNumberFormat="1" applyFont="1" applyFill="1" applyBorder="1" applyAlignment="1"/>
    <xf numFmtId="2" fontId="34" fillId="21" borderId="13" xfId="0" applyNumberFormat="1" applyFont="1" applyFill="1" applyBorder="1" applyAlignment="1"/>
    <xf numFmtId="2" fontId="34" fillId="21" borderId="14" xfId="0" applyNumberFormat="1" applyFont="1" applyFill="1" applyBorder="1" applyAlignment="1"/>
    <xf numFmtId="2" fontId="34" fillId="21" borderId="15" xfId="0" applyNumberFormat="1" applyFont="1" applyFill="1" applyBorder="1" applyAlignment="1"/>
    <xf numFmtId="166" fontId="12" fillId="21" borderId="25" xfId="2" applyNumberFormat="1" applyFont="1" applyFill="1" applyBorder="1" applyAlignment="1">
      <alignment horizontal="center" vertical="top" wrapText="1"/>
    </xf>
    <xf numFmtId="0" fontId="38" fillId="21" borderId="2" xfId="2" applyFont="1" applyFill="1" applyBorder="1" applyAlignment="1">
      <alignment horizontal="center" vertical="center" wrapText="1"/>
    </xf>
    <xf numFmtId="49" fontId="38" fillId="21" borderId="2" xfId="2" applyNumberFormat="1" applyFont="1" applyFill="1" applyBorder="1" applyAlignment="1">
      <alignment horizontal="center" vertical="center" wrapText="1"/>
    </xf>
    <xf numFmtId="0" fontId="41" fillId="11" borderId="2" xfId="0" applyFont="1" applyFill="1" applyBorder="1"/>
    <xf numFmtId="0" fontId="41" fillId="11" borderId="2" xfId="0" applyFont="1" applyFill="1" applyBorder="1" applyAlignment="1">
      <alignment horizontal="right"/>
    </xf>
    <xf numFmtId="2" fontId="34" fillId="6" borderId="9" xfId="0" applyNumberFormat="1" applyFont="1" applyFill="1" applyBorder="1" applyAlignment="1"/>
    <xf numFmtId="2" fontId="34" fillId="6" borderId="10" xfId="0" applyNumberFormat="1" applyFont="1" applyFill="1" applyBorder="1" applyAlignment="1"/>
    <xf numFmtId="2" fontId="34" fillId="6" borderId="11" xfId="0" applyNumberFormat="1" applyFont="1" applyFill="1" applyBorder="1" applyAlignment="1"/>
    <xf numFmtId="2" fontId="34" fillId="6" borderId="12" xfId="0" applyNumberFormat="1" applyFont="1" applyFill="1" applyBorder="1" applyAlignment="1"/>
    <xf numFmtId="2" fontId="34" fillId="6" borderId="13" xfId="0" applyNumberFormat="1" applyFont="1" applyFill="1" applyBorder="1" applyAlignment="1"/>
    <xf numFmtId="2" fontId="34" fillId="6" borderId="14" xfId="0" applyNumberFormat="1" applyFont="1" applyFill="1" applyBorder="1" applyAlignment="1"/>
    <xf numFmtId="2" fontId="34" fillId="6" borderId="15" xfId="0" applyNumberFormat="1" applyFont="1" applyFill="1" applyBorder="1" applyAlignment="1"/>
    <xf numFmtId="166" fontId="13" fillId="21" borderId="2" xfId="106" applyNumberFormat="1" applyFont="1" applyFill="1" applyBorder="1" applyAlignment="1">
      <alignment vertical="top" wrapText="1"/>
    </xf>
    <xf numFmtId="2" fontId="12" fillId="21" borderId="34" xfId="0" applyNumberFormat="1" applyFont="1" applyFill="1" applyBorder="1" applyAlignment="1">
      <alignment vertical="center" wrapText="1"/>
    </xf>
    <xf numFmtId="0" fontId="41" fillId="21" borderId="37" xfId="0" applyFont="1" applyFill="1" applyBorder="1" applyAlignment="1">
      <alignment horizontal="center" vertical="center" wrapText="1"/>
    </xf>
    <xf numFmtId="0" fontId="11" fillId="21" borderId="2" xfId="603" applyFont="1" applyFill="1" applyBorder="1" applyAlignment="1">
      <alignment horizontal="center" vertical="center" wrapText="1"/>
    </xf>
    <xf numFmtId="166" fontId="17" fillId="21" borderId="2" xfId="2" applyNumberFormat="1" applyFont="1" applyFill="1" applyBorder="1" applyAlignment="1">
      <alignment vertical="center"/>
    </xf>
    <xf numFmtId="2" fontId="12" fillId="21" borderId="35" xfId="0" applyNumberFormat="1" applyFont="1" applyFill="1" applyBorder="1" applyAlignment="1">
      <alignment vertical="center" wrapText="1"/>
    </xf>
    <xf numFmtId="0" fontId="41" fillId="21" borderId="38" xfId="0" applyFont="1" applyFill="1" applyBorder="1" applyAlignment="1">
      <alignment horizontal="center" vertical="center" wrapText="1"/>
    </xf>
    <xf numFmtId="2" fontId="12" fillId="21" borderId="2" xfId="603" applyNumberFormat="1" applyFont="1" applyFill="1" applyBorder="1" applyAlignment="1">
      <alignment horizontal="center" vertical="center" wrapText="1"/>
    </xf>
    <xf numFmtId="2" fontId="11" fillId="21" borderId="2" xfId="603" applyNumberFormat="1" applyFont="1" applyFill="1" applyBorder="1" applyAlignment="1">
      <alignment horizontal="center" vertical="center" wrapText="1"/>
    </xf>
    <xf numFmtId="0" fontId="12" fillId="21" borderId="2" xfId="603" applyFont="1" applyFill="1" applyBorder="1" applyAlignment="1">
      <alignment horizontal="center" vertical="center" wrapText="1"/>
    </xf>
    <xf numFmtId="0" fontId="0" fillId="21" borderId="2" xfId="0" applyFill="1" applyBorder="1" applyAlignment="1">
      <alignment horizontal="center"/>
    </xf>
    <xf numFmtId="2" fontId="34" fillId="21" borderId="0" xfId="0" applyNumberFormat="1" applyFont="1" applyFill="1" applyAlignment="1"/>
    <xf numFmtId="2" fontId="0" fillId="21" borderId="2" xfId="0" applyNumberFormat="1" applyFill="1" applyBorder="1" applyAlignment="1">
      <alignment horizontal="center"/>
    </xf>
    <xf numFmtId="0" fontId="27" fillId="6" borderId="2" xfId="2" applyFont="1" applyFill="1" applyBorder="1" applyAlignment="1">
      <alignment horizontal="center" vertical="center"/>
    </xf>
    <xf numFmtId="0" fontId="12" fillId="6" borderId="2" xfId="603" applyFont="1" applyFill="1" applyBorder="1" applyAlignment="1">
      <alignment horizontal="center" vertical="center" wrapText="1"/>
    </xf>
    <xf numFmtId="0" fontId="11" fillId="6" borderId="2" xfId="603" applyFont="1" applyFill="1" applyBorder="1" applyAlignment="1">
      <alignment horizontal="center" vertical="center" wrapText="1"/>
    </xf>
    <xf numFmtId="170" fontId="11" fillId="6" borderId="2" xfId="603" applyNumberFormat="1" applyFont="1" applyFill="1" applyBorder="1" applyAlignment="1">
      <alignment horizontal="center" vertical="center" wrapText="1"/>
    </xf>
    <xf numFmtId="168" fontId="11" fillId="22" borderId="2" xfId="603" applyNumberFormat="1" applyFont="1" applyFill="1" applyBorder="1" applyAlignment="1">
      <alignment horizontal="center" vertical="center" wrapText="1"/>
    </xf>
    <xf numFmtId="0" fontId="13" fillId="22" borderId="2" xfId="106" applyNumberFormat="1" applyFont="1" applyFill="1" applyBorder="1" applyAlignment="1">
      <alignment vertical="top" wrapText="1"/>
    </xf>
    <xf numFmtId="2" fontId="13" fillId="22" borderId="2" xfId="106" applyNumberFormat="1" applyFont="1" applyFill="1" applyBorder="1" applyAlignment="1">
      <alignment vertical="top" wrapText="1"/>
    </xf>
    <xf numFmtId="2" fontId="13" fillId="22" borderId="5" xfId="2" applyNumberFormat="1" applyFont="1" applyFill="1" applyBorder="1" applyAlignment="1">
      <alignment vertical="center" textRotation="90" wrapText="1"/>
    </xf>
    <xf numFmtId="166" fontId="13" fillId="22" borderId="2" xfId="106" applyNumberFormat="1" applyFont="1" applyFill="1" applyBorder="1" applyAlignment="1">
      <alignment vertical="center" wrapText="1"/>
    </xf>
    <xf numFmtId="0" fontId="40" fillId="22" borderId="2" xfId="0" applyFont="1" applyFill="1" applyBorder="1" applyAlignment="1">
      <alignment wrapText="1"/>
    </xf>
    <xf numFmtId="0" fontId="12" fillId="22" borderId="2" xfId="2" applyFont="1" applyFill="1" applyBorder="1" applyAlignment="1">
      <alignment horizontal="center" vertical="top" wrapText="1"/>
    </xf>
    <xf numFmtId="0" fontId="11" fillId="22" borderId="2" xfId="2" applyFont="1" applyFill="1" applyBorder="1" applyAlignment="1">
      <alignment horizontal="center" vertical="top" wrapText="1"/>
    </xf>
    <xf numFmtId="0" fontId="27" fillId="22" borderId="2" xfId="2" applyFont="1" applyFill="1" applyBorder="1" applyAlignment="1">
      <alignment horizontal="center" vertical="top"/>
    </xf>
    <xf numFmtId="2" fontId="12" fillId="22" borderId="5" xfId="2" applyNumberFormat="1" applyFont="1" applyFill="1" applyBorder="1" applyAlignment="1">
      <alignment vertical="center" textRotation="90" wrapText="1"/>
    </xf>
    <xf numFmtId="166" fontId="12" fillId="22" borderId="2" xfId="2" applyNumberFormat="1" applyFont="1" applyFill="1" applyBorder="1" applyAlignment="1">
      <alignment vertical="center" wrapText="1"/>
    </xf>
    <xf numFmtId="2" fontId="34" fillId="22" borderId="8" xfId="0" applyNumberFormat="1" applyFont="1" applyFill="1" applyBorder="1" applyAlignment="1"/>
    <xf numFmtId="2" fontId="34" fillId="22" borderId="9" xfId="0" applyNumberFormat="1" applyFont="1" applyFill="1" applyBorder="1" applyAlignment="1"/>
    <xf numFmtId="2" fontId="34" fillId="22" borderId="10" xfId="0" applyNumberFormat="1" applyFont="1" applyFill="1" applyBorder="1" applyAlignment="1"/>
    <xf numFmtId="2" fontId="12" fillId="22" borderId="5" xfId="2" applyNumberFormat="1" applyFont="1" applyFill="1" applyBorder="1" applyAlignment="1">
      <alignment vertical="top" wrapText="1"/>
    </xf>
    <xf numFmtId="2" fontId="34" fillId="22" borderId="2" xfId="0" applyNumberFormat="1" applyFont="1" applyFill="1" applyBorder="1" applyAlignment="1">
      <alignment horizontal="center" vertical="top"/>
    </xf>
    <xf numFmtId="166" fontId="17" fillId="22" borderId="2" xfId="2" applyNumberFormat="1" applyFont="1" applyFill="1" applyBorder="1" applyAlignment="1">
      <alignment horizontal="center" vertical="top"/>
    </xf>
    <xf numFmtId="2" fontId="34" fillId="22" borderId="13" xfId="0" applyNumberFormat="1" applyFont="1" applyFill="1" applyBorder="1" applyAlignment="1"/>
    <xf numFmtId="2" fontId="34" fillId="22" borderId="14" xfId="0" applyNumberFormat="1" applyFont="1" applyFill="1" applyBorder="1" applyAlignment="1"/>
    <xf numFmtId="2" fontId="34" fillId="22" borderId="15" xfId="0" applyNumberFormat="1" applyFont="1" applyFill="1" applyBorder="1" applyAlignment="1"/>
    <xf numFmtId="166" fontId="12" fillId="22" borderId="25" xfId="2" applyNumberFormat="1" applyFont="1" applyFill="1" applyBorder="1" applyAlignment="1">
      <alignment horizontal="center" vertical="top" wrapText="1"/>
    </xf>
    <xf numFmtId="0" fontId="13" fillId="10" borderId="5" xfId="2" applyFont="1" applyFill="1" applyBorder="1" applyAlignment="1">
      <alignment horizontal="center" vertical="center" textRotation="90" wrapText="1"/>
    </xf>
    <xf numFmtId="168" fontId="13" fillId="10" borderId="2" xfId="106" applyNumberFormat="1" applyFont="1" applyFill="1" applyBorder="1" applyAlignment="1">
      <alignment horizontal="center" vertical="center" wrapText="1"/>
    </xf>
    <xf numFmtId="166" fontId="13" fillId="10" borderId="32" xfId="106" applyNumberFormat="1" applyFont="1" applyFill="1" applyBorder="1" applyAlignment="1">
      <alignment horizontal="center" vertical="center" wrapText="1"/>
    </xf>
    <xf numFmtId="0" fontId="12" fillId="10" borderId="2" xfId="106" applyNumberFormat="1" applyFont="1" applyFill="1" applyBorder="1" applyAlignment="1">
      <alignment horizontal="left" vertical="top" wrapText="1"/>
    </xf>
    <xf numFmtId="0" fontId="12" fillId="10" borderId="2" xfId="2" applyFont="1" applyFill="1" applyBorder="1" applyAlignment="1">
      <alignment horizontal="center" vertical="center" wrapText="1"/>
    </xf>
    <xf numFmtId="0" fontId="11" fillId="10" borderId="2" xfId="2" applyFont="1" applyFill="1" applyBorder="1" applyAlignment="1">
      <alignment horizontal="center" vertical="center" wrapText="1"/>
    </xf>
    <xf numFmtId="0" fontId="27" fillId="10" borderId="2" xfId="2" applyFont="1" applyFill="1" applyBorder="1" applyAlignment="1">
      <alignment horizontal="center" vertical="center"/>
    </xf>
    <xf numFmtId="16" fontId="12" fillId="10" borderId="5" xfId="2" applyNumberFormat="1" applyFont="1" applyFill="1" applyBorder="1" applyAlignment="1">
      <alignment horizontal="center" vertical="center" textRotation="90" wrapText="1"/>
    </xf>
    <xf numFmtId="168" fontId="11" fillId="10" borderId="2" xfId="2" applyNumberFormat="1" applyFont="1" applyFill="1" applyBorder="1" applyAlignment="1">
      <alignment horizontal="center" vertical="center" wrapText="1"/>
    </xf>
    <xf numFmtId="0" fontId="13" fillId="10" borderId="32" xfId="106" applyNumberFormat="1" applyFont="1" applyFill="1" applyBorder="1" applyAlignment="1">
      <alignment horizontal="center" vertical="center" wrapText="1"/>
    </xf>
    <xf numFmtId="0" fontId="11" fillId="10" borderId="2" xfId="2" applyNumberFormat="1" applyFont="1" applyFill="1" applyBorder="1" applyAlignment="1">
      <alignment horizontal="left" vertical="top" wrapText="1"/>
    </xf>
    <xf numFmtId="0" fontId="12" fillId="10" borderId="5" xfId="2" applyFont="1" applyFill="1" applyBorder="1" applyAlignment="1">
      <alignment horizontal="center" vertical="center" textRotation="90" wrapText="1"/>
    </xf>
    <xf numFmtId="0" fontId="0" fillId="10" borderId="13" xfId="0" applyFill="1" applyBorder="1"/>
    <xf numFmtId="0" fontId="0" fillId="10" borderId="14" xfId="0" applyFill="1" applyBorder="1"/>
    <xf numFmtId="0" fontId="0" fillId="10" borderId="15" xfId="0" applyFill="1" applyBorder="1"/>
    <xf numFmtId="0" fontId="12" fillId="10" borderId="25" xfId="2" applyFont="1" applyFill="1" applyBorder="1" applyAlignment="1">
      <alignment horizontal="center" vertical="top" wrapText="1"/>
    </xf>
    <xf numFmtId="0" fontId="13" fillId="14" borderId="2" xfId="106" applyNumberFormat="1" applyFont="1" applyFill="1" applyBorder="1" applyAlignment="1">
      <alignment vertical="top" wrapText="1"/>
    </xf>
    <xf numFmtId="0" fontId="13" fillId="14" borderId="5" xfId="699" applyFont="1" applyFill="1" applyBorder="1" applyAlignment="1">
      <alignment horizontal="center" vertical="center" textRotation="90" wrapText="1"/>
    </xf>
    <xf numFmtId="168" fontId="13" fillId="14" borderId="2" xfId="106" applyNumberFormat="1" applyFont="1" applyFill="1" applyBorder="1" applyAlignment="1">
      <alignment vertical="center" wrapText="1"/>
    </xf>
    <xf numFmtId="168" fontId="13" fillId="14" borderId="32" xfId="106" applyNumberFormat="1" applyFont="1" applyFill="1" applyBorder="1" applyAlignment="1">
      <alignment vertical="center" wrapText="1"/>
    </xf>
    <xf numFmtId="0" fontId="11" fillId="14" borderId="32" xfId="0" applyFont="1" applyFill="1" applyBorder="1" applyAlignment="1">
      <alignment horizontal="justify" vertical="top" wrapText="1"/>
    </xf>
    <xf numFmtId="0" fontId="11" fillId="14" borderId="2" xfId="0" applyFont="1" applyFill="1" applyBorder="1" applyAlignment="1">
      <alignment horizontal="center" vertical="center" wrapText="1"/>
    </xf>
    <xf numFmtId="166" fontId="11" fillId="14" borderId="5" xfId="699" applyNumberFormat="1" applyFont="1" applyFill="1" applyBorder="1" applyAlignment="1">
      <alignment horizontal="center" vertical="center"/>
    </xf>
    <xf numFmtId="16" fontId="12" fillId="14" borderId="5" xfId="699" applyNumberFormat="1" applyFont="1" applyFill="1" applyBorder="1" applyAlignment="1">
      <alignment horizontal="center" vertical="center" textRotation="90" wrapText="1"/>
    </xf>
    <xf numFmtId="168" fontId="11" fillId="14" borderId="2" xfId="699" applyNumberFormat="1" applyFont="1" applyFill="1" applyBorder="1" applyAlignment="1">
      <alignment horizontal="center" vertical="center" wrapText="1"/>
    </xf>
    <xf numFmtId="0" fontId="13" fillId="14" borderId="32" xfId="106" applyNumberFormat="1" applyFont="1" applyFill="1" applyBorder="1" applyAlignment="1">
      <alignment vertical="center" wrapText="1"/>
    </xf>
    <xf numFmtId="168" fontId="11" fillId="14" borderId="2" xfId="699" applyNumberFormat="1" applyFont="1" applyFill="1" applyBorder="1" applyAlignment="1">
      <alignment horizontal="left" vertical="center" wrapText="1"/>
    </xf>
    <xf numFmtId="0" fontId="11" fillId="14" borderId="4" xfId="0" applyFont="1" applyFill="1" applyBorder="1" applyAlignment="1">
      <alignment horizontal="justify" vertical="top" wrapText="1"/>
    </xf>
    <xf numFmtId="0" fontId="55" fillId="14" borderId="40" xfId="0" applyFont="1" applyFill="1" applyBorder="1" applyAlignment="1">
      <alignment vertical="top" wrapText="1"/>
    </xf>
    <xf numFmtId="0" fontId="11" fillId="14" borderId="40" xfId="699" applyFont="1" applyFill="1" applyBorder="1" applyAlignment="1">
      <alignment vertical="center" wrapText="1"/>
    </xf>
    <xf numFmtId="0" fontId="27" fillId="14" borderId="2" xfId="699" applyFont="1" applyFill="1" applyBorder="1"/>
    <xf numFmtId="0" fontId="12" fillId="14" borderId="5" xfId="699" applyFont="1" applyFill="1" applyBorder="1" applyAlignment="1">
      <alignment horizontal="center" vertical="center" textRotation="90" wrapText="1"/>
    </xf>
    <xf numFmtId="0" fontId="11" fillId="14" borderId="2" xfId="0" applyFont="1" applyFill="1" applyBorder="1" applyAlignment="1">
      <alignment horizontal="justify" vertical="top" wrapText="1"/>
    </xf>
    <xf numFmtId="0" fontId="55" fillId="14" borderId="5" xfId="0" applyFont="1" applyFill="1" applyBorder="1" applyAlignment="1">
      <alignment vertical="top" wrapText="1"/>
    </xf>
    <xf numFmtId="0" fontId="11" fillId="14" borderId="5" xfId="699" applyFont="1" applyFill="1" applyBorder="1" applyAlignment="1">
      <alignment vertical="center" wrapText="1"/>
    </xf>
    <xf numFmtId="0" fontId="0" fillId="14" borderId="11" xfId="0" applyFill="1" applyBorder="1"/>
    <xf numFmtId="0" fontId="0" fillId="14" borderId="0" xfId="0" applyFill="1" applyBorder="1"/>
    <xf numFmtId="0" fontId="0" fillId="14" borderId="12" xfId="0" applyFill="1" applyBorder="1"/>
    <xf numFmtId="0" fontId="11" fillId="14" borderId="40" xfId="699" applyNumberFormat="1" applyFont="1" applyFill="1" applyBorder="1" applyAlignment="1">
      <alignment horizontal="left" vertical="top" wrapText="1"/>
    </xf>
    <xf numFmtId="0" fontId="0" fillId="14" borderId="4" xfId="0" applyFill="1" applyBorder="1"/>
    <xf numFmtId="0" fontId="0" fillId="14" borderId="2" xfId="0" applyFill="1" applyBorder="1"/>
    <xf numFmtId="0" fontId="0" fillId="14" borderId="13" xfId="0" applyFill="1" applyBorder="1"/>
    <xf numFmtId="0" fontId="0" fillId="14" borderId="14" xfId="0" applyFill="1" applyBorder="1"/>
    <xf numFmtId="0" fontId="0" fillId="14" borderId="15" xfId="0" applyFill="1" applyBorder="1"/>
    <xf numFmtId="166" fontId="12" fillId="14" borderId="25" xfId="699" applyNumberFormat="1" applyFont="1" applyFill="1" applyBorder="1" applyAlignment="1">
      <alignment horizontal="center" vertical="top" wrapText="1"/>
    </xf>
    <xf numFmtId="0" fontId="56" fillId="18" borderId="2" xfId="700" applyFont="1" applyFill="1" applyBorder="1" applyAlignment="1">
      <alignment vertical="center" wrapText="1"/>
    </xf>
    <xf numFmtId="0" fontId="57" fillId="18" borderId="2" xfId="700" applyFont="1" applyFill="1" applyBorder="1" applyAlignment="1">
      <alignment vertical="center" wrapText="1"/>
    </xf>
    <xf numFmtId="168" fontId="11" fillId="18" borderId="2" xfId="700" applyNumberFormat="1" applyFont="1" applyFill="1" applyBorder="1" applyAlignment="1">
      <alignment horizontal="center" vertical="center" wrapText="1"/>
    </xf>
    <xf numFmtId="0" fontId="58" fillId="18" borderId="2" xfId="0" applyFont="1" applyFill="1" applyBorder="1"/>
    <xf numFmtId="0" fontId="4" fillId="18" borderId="2" xfId="0" applyFont="1" applyFill="1" applyBorder="1"/>
    <xf numFmtId="0" fontId="0" fillId="18" borderId="2" xfId="0" applyFill="1" applyBorder="1"/>
    <xf numFmtId="0" fontId="41" fillId="15" borderId="2" xfId="0" applyFont="1" applyFill="1" applyBorder="1" applyAlignment="1">
      <alignment vertical="top" wrapText="1"/>
    </xf>
    <xf numFmtId="168" fontId="11" fillId="0" borderId="2" xfId="700" applyNumberFormat="1" applyFont="1" applyFill="1" applyBorder="1" applyAlignment="1">
      <alignment horizontal="right" vertical="center" wrapText="1"/>
    </xf>
    <xf numFmtId="2" fontId="34" fillId="6" borderId="11" xfId="0" applyNumberFormat="1" applyFont="1" applyFill="1" applyBorder="1" applyAlignment="1"/>
    <xf numFmtId="2" fontId="34" fillId="6" borderId="13" xfId="0" applyNumberFormat="1" applyFont="1" applyFill="1" applyBorder="1" applyAlignment="1"/>
    <xf numFmtId="2" fontId="34" fillId="6" borderId="14" xfId="0" applyNumberFormat="1" applyFont="1" applyFill="1" applyBorder="1" applyAlignment="1"/>
    <xf numFmtId="2" fontId="34" fillId="6" borderId="15" xfId="0" applyNumberFormat="1" applyFont="1" applyFill="1" applyBorder="1" applyAlignment="1"/>
    <xf numFmtId="166" fontId="13" fillId="11" borderId="34" xfId="0" applyNumberFormat="1" applyFont="1" applyFill="1" applyBorder="1" applyAlignment="1">
      <alignment horizontal="right" vertical="center" wrapText="1"/>
    </xf>
    <xf numFmtId="166" fontId="13" fillId="11" borderId="2" xfId="106" applyNumberFormat="1" applyFont="1" applyFill="1" applyBorder="1" applyAlignment="1">
      <alignment horizontal="right" vertical="center" wrapText="1"/>
    </xf>
    <xf numFmtId="166" fontId="13" fillId="11" borderId="32" xfId="106" applyNumberFormat="1" applyFont="1" applyFill="1" applyBorder="1" applyAlignment="1">
      <alignment horizontal="right" vertical="center" wrapText="1"/>
    </xf>
    <xf numFmtId="2" fontId="12" fillId="11" borderId="2" xfId="2" applyNumberFormat="1" applyFont="1" applyFill="1" applyBorder="1" applyAlignment="1">
      <alignment vertical="center" wrapText="1"/>
    </xf>
    <xf numFmtId="166" fontId="17" fillId="11" borderId="2" xfId="2" applyNumberFormat="1" applyFont="1" applyFill="1" applyBorder="1" applyAlignment="1">
      <alignment vertical="center"/>
    </xf>
    <xf numFmtId="2" fontId="12" fillId="11" borderId="2" xfId="0" applyNumberFormat="1" applyFont="1" applyFill="1" applyBorder="1" applyAlignment="1">
      <alignment wrapText="1"/>
    </xf>
    <xf numFmtId="2" fontId="12" fillId="11" borderId="2" xfId="210" applyNumberFormat="1" applyFont="1" applyFill="1" applyBorder="1" applyAlignment="1">
      <alignment vertical="center" wrapText="1"/>
    </xf>
    <xf numFmtId="2" fontId="12" fillId="11" borderId="2" xfId="0" applyNumberFormat="1" applyFont="1" applyFill="1" applyBorder="1" applyAlignment="1">
      <alignment vertical="center"/>
    </xf>
    <xf numFmtId="2" fontId="12" fillId="11" borderId="8" xfId="0" applyNumberFormat="1" applyFont="1" applyFill="1" applyBorder="1" applyAlignment="1">
      <alignment wrapText="1"/>
    </xf>
    <xf numFmtId="2" fontId="12" fillId="11" borderId="9" xfId="0" applyNumberFormat="1" applyFont="1" applyFill="1" applyBorder="1" applyAlignment="1">
      <alignment vertical="top" wrapText="1"/>
    </xf>
    <xf numFmtId="2" fontId="12" fillId="11" borderId="10" xfId="2" applyNumberFormat="1" applyFont="1" applyFill="1" applyBorder="1" applyAlignment="1">
      <alignment vertical="center" wrapText="1"/>
    </xf>
    <xf numFmtId="166" fontId="17" fillId="11" borderId="10" xfId="2" applyNumberFormat="1" applyFont="1" applyFill="1" applyBorder="1" applyAlignment="1">
      <alignment horizontal="center"/>
    </xf>
    <xf numFmtId="0" fontId="12" fillId="6" borderId="2" xfId="2" applyFont="1" applyFill="1" applyBorder="1" applyAlignment="1">
      <alignment horizontal="center" vertical="center" wrapText="1"/>
    </xf>
    <xf numFmtId="0" fontId="11" fillId="6" borderId="2" xfId="2" applyFont="1" applyFill="1" applyBorder="1" applyAlignment="1">
      <alignment vertical="center" wrapText="1"/>
    </xf>
    <xf numFmtId="174" fontId="44" fillId="20" borderId="41" xfId="2" applyNumberFormat="1" applyFont="1" applyFill="1" applyBorder="1" applyAlignment="1">
      <alignment horizontal="center" vertical="center" wrapText="1"/>
    </xf>
    <xf numFmtId="174" fontId="44" fillId="20" borderId="42" xfId="210" applyNumberFormat="1" applyFont="1" applyFill="1" applyBorder="1" applyAlignment="1">
      <alignment horizontal="center" vertical="center" wrapText="1"/>
    </xf>
    <xf numFmtId="0" fontId="13" fillId="6" borderId="5" xfId="797" applyFont="1" applyFill="1" applyBorder="1" applyAlignment="1">
      <alignment horizontal="center" vertical="center" textRotation="90" wrapText="1"/>
    </xf>
    <xf numFmtId="0" fontId="12" fillId="6" borderId="5" xfId="797" applyFont="1" applyFill="1" applyBorder="1" applyAlignment="1">
      <alignment horizontal="center" vertical="center" wrapText="1"/>
    </xf>
    <xf numFmtId="0" fontId="11" fillId="6" borderId="2" xfId="797" applyFont="1" applyFill="1" applyBorder="1" applyAlignment="1">
      <alignment horizontal="center" vertical="center" wrapText="1"/>
    </xf>
    <xf numFmtId="166" fontId="11" fillId="6" borderId="2" xfId="797" applyNumberFormat="1" applyFont="1" applyFill="1" applyBorder="1" applyAlignment="1">
      <alignment horizontal="center" vertical="center"/>
    </xf>
    <xf numFmtId="16" fontId="12" fillId="6" borderId="5" xfId="797" applyNumberFormat="1" applyFont="1" applyFill="1" applyBorder="1" applyAlignment="1">
      <alignment horizontal="center" vertical="center" textRotation="90" wrapText="1"/>
    </xf>
    <xf numFmtId="168" fontId="11" fillId="6" borderId="2" xfId="797" applyNumberFormat="1" applyFont="1" applyFill="1" applyBorder="1" applyAlignment="1">
      <alignment horizontal="center" vertical="center" wrapText="1"/>
    </xf>
    <xf numFmtId="0" fontId="50" fillId="6" borderId="0" xfId="0" applyFont="1" applyFill="1" applyAlignment="1">
      <alignment vertical="center"/>
    </xf>
    <xf numFmtId="168" fontId="53" fillId="6" borderId="2" xfId="797" applyNumberFormat="1" applyFont="1" applyFill="1" applyBorder="1" applyAlignment="1">
      <alignment horizontal="center" vertical="center" wrapText="1"/>
    </xf>
    <xf numFmtId="0" fontId="12" fillId="6" borderId="5" xfId="797" applyFont="1" applyFill="1" applyBorder="1" applyAlignment="1">
      <alignment horizontal="center" vertical="center" textRotation="90" wrapText="1"/>
    </xf>
    <xf numFmtId="0" fontId="47" fillId="6" borderId="8" xfId="0" applyFont="1" applyFill="1" applyBorder="1"/>
    <xf numFmtId="0" fontId="47" fillId="6" borderId="9" xfId="0" applyFont="1" applyFill="1" applyBorder="1"/>
    <xf numFmtId="0" fontId="47" fillId="6" borderId="11" xfId="0" applyFont="1" applyFill="1" applyBorder="1"/>
    <xf numFmtId="0" fontId="47" fillId="6" borderId="0" xfId="0" applyFont="1" applyFill="1" applyBorder="1"/>
    <xf numFmtId="0" fontId="11" fillId="6" borderId="2" xfId="797" applyNumberFormat="1" applyFont="1" applyFill="1" applyBorder="1" applyAlignment="1">
      <alignment horizontal="left" vertical="top" wrapText="1"/>
    </xf>
    <xf numFmtId="166" fontId="11" fillId="6" borderId="10" xfId="797" applyNumberFormat="1" applyFont="1" applyFill="1" applyBorder="1" applyAlignment="1">
      <alignment horizontal="center" vertical="center"/>
    </xf>
    <xf numFmtId="0" fontId="47" fillId="6" borderId="13" xfId="0" applyFont="1" applyFill="1" applyBorder="1"/>
    <xf numFmtId="0" fontId="47" fillId="6" borderId="14" xfId="0" applyFont="1" applyFill="1" applyBorder="1"/>
    <xf numFmtId="0" fontId="47" fillId="6" borderId="15" xfId="0" applyFont="1" applyFill="1" applyBorder="1"/>
    <xf numFmtId="166" fontId="12" fillId="6" borderId="25" xfId="797" applyNumberFormat="1" applyFont="1" applyFill="1" applyBorder="1" applyAlignment="1">
      <alignment horizontal="center" vertical="top" wrapText="1"/>
    </xf>
    <xf numFmtId="0" fontId="12" fillId="9" borderId="2" xfId="797" applyFont="1" applyFill="1" applyBorder="1" applyAlignment="1">
      <alignment vertical="center" wrapText="1"/>
    </xf>
    <xf numFmtId="0" fontId="11" fillId="9" borderId="2" xfId="797" applyFont="1" applyFill="1" applyBorder="1" applyAlignment="1">
      <alignment vertical="center" wrapText="1"/>
    </xf>
    <xf numFmtId="0" fontId="12" fillId="9" borderId="2" xfId="797" applyFont="1" applyFill="1" applyBorder="1" applyAlignment="1">
      <alignment horizontal="center" vertical="center" wrapText="1"/>
    </xf>
    <xf numFmtId="2" fontId="12" fillId="9" borderId="2" xfId="2" applyNumberFormat="1" applyFont="1" applyFill="1" applyBorder="1" applyAlignment="1">
      <alignment horizontal="center" vertical="center" wrapText="1"/>
    </xf>
    <xf numFmtId="0" fontId="13" fillId="24" borderId="2" xfId="106" applyNumberFormat="1" applyFont="1" applyFill="1" applyBorder="1" applyAlignment="1">
      <alignment vertical="top" wrapText="1"/>
    </xf>
    <xf numFmtId="2" fontId="13" fillId="24" borderId="5" xfId="2" applyNumberFormat="1" applyFont="1" applyFill="1" applyBorder="1" applyAlignment="1">
      <alignment vertical="center" textRotation="90" wrapText="1"/>
    </xf>
    <xf numFmtId="168" fontId="13" fillId="24" borderId="2" xfId="106" applyNumberFormat="1" applyFont="1" applyFill="1" applyBorder="1" applyAlignment="1">
      <alignment horizontal="center" vertical="center" wrapText="1"/>
    </xf>
    <xf numFmtId="168" fontId="13" fillId="24" borderId="32" xfId="106" applyNumberFormat="1" applyFont="1" applyFill="1" applyBorder="1" applyAlignment="1">
      <alignment horizontal="center" vertical="center" wrapText="1"/>
    </xf>
    <xf numFmtId="0" fontId="12" fillId="24" borderId="2" xfId="106" applyNumberFormat="1" applyFont="1" applyFill="1" applyBorder="1" applyAlignment="1">
      <alignment horizontal="left" vertical="top" wrapText="1"/>
    </xf>
    <xf numFmtId="0" fontId="13" fillId="24" borderId="2" xfId="797" applyFont="1" applyFill="1" applyBorder="1" applyAlignment="1">
      <alignment horizontal="center" vertical="center" wrapText="1"/>
    </xf>
    <xf numFmtId="166" fontId="17" fillId="24" borderId="2" xfId="2" applyNumberFormat="1" applyFont="1" applyFill="1" applyBorder="1" applyAlignment="1">
      <alignment horizontal="center"/>
    </xf>
    <xf numFmtId="2" fontId="12" fillId="24" borderId="5" xfId="2" applyNumberFormat="1" applyFont="1" applyFill="1" applyBorder="1" applyAlignment="1">
      <alignment vertical="center" textRotation="90" wrapText="1"/>
    </xf>
    <xf numFmtId="168" fontId="41" fillId="24" borderId="2" xfId="797" applyNumberFormat="1" applyFont="1" applyFill="1" applyBorder="1" applyAlignment="1">
      <alignment horizontal="center" vertical="center" wrapText="1"/>
    </xf>
    <xf numFmtId="0" fontId="11" fillId="24" borderId="2" xfId="797" applyNumberFormat="1" applyFont="1" applyFill="1" applyBorder="1" applyAlignment="1">
      <alignment horizontal="left" vertical="top" wrapText="1"/>
    </xf>
    <xf numFmtId="2" fontId="34" fillId="24" borderId="8" xfId="0" applyNumberFormat="1" applyFont="1" applyFill="1" applyBorder="1" applyAlignment="1"/>
    <xf numFmtId="166" fontId="34" fillId="24" borderId="9" xfId="0" applyNumberFormat="1" applyFont="1" applyFill="1" applyBorder="1" applyAlignment="1"/>
    <xf numFmtId="166" fontId="34" fillId="24" borderId="10" xfId="0" applyNumberFormat="1" applyFont="1" applyFill="1" applyBorder="1" applyAlignment="1"/>
    <xf numFmtId="0" fontId="11" fillId="24" borderId="5" xfId="797" applyNumberFormat="1" applyFont="1" applyFill="1" applyBorder="1" applyAlignment="1">
      <alignment horizontal="left" vertical="top" wrapText="1"/>
    </xf>
    <xf numFmtId="2" fontId="34" fillId="24" borderId="11" xfId="0" applyNumberFormat="1" applyFont="1" applyFill="1" applyBorder="1" applyAlignment="1"/>
    <xf numFmtId="2" fontId="34" fillId="24" borderId="0" xfId="0" applyNumberFormat="1" applyFont="1" applyFill="1" applyBorder="1" applyAlignment="1"/>
    <xf numFmtId="2" fontId="34" fillId="24" borderId="12" xfId="0" applyNumberFormat="1" applyFont="1" applyFill="1" applyBorder="1" applyAlignment="1"/>
    <xf numFmtId="0" fontId="50" fillId="24" borderId="2" xfId="797" applyFont="1" applyFill="1" applyBorder="1" applyAlignment="1">
      <alignment horizontal="center" vertical="center" wrapText="1"/>
    </xf>
    <xf numFmtId="171" fontId="13" fillId="24" borderId="2" xfId="797" applyNumberFormat="1" applyFont="1" applyFill="1" applyBorder="1" applyAlignment="1">
      <alignment horizontal="center" vertical="center" wrapText="1"/>
    </xf>
    <xf numFmtId="166" fontId="12" fillId="24" borderId="5" xfId="2" applyNumberFormat="1" applyFont="1" applyFill="1" applyBorder="1" applyAlignment="1">
      <alignment horizontal="center" vertical="top" wrapText="1"/>
    </xf>
    <xf numFmtId="166" fontId="42" fillId="19" borderId="2" xfId="2" applyNumberFormat="1" applyFont="1" applyFill="1" applyBorder="1" applyAlignment="1">
      <alignment horizontal="center" vertical="center"/>
    </xf>
    <xf numFmtId="166" fontId="43" fillId="19" borderId="2" xfId="2" applyNumberFormat="1" applyFont="1" applyFill="1" applyBorder="1" applyAlignment="1">
      <alignment horizontal="center" vertical="center"/>
    </xf>
    <xf numFmtId="0" fontId="42" fillId="19" borderId="2" xfId="106" applyNumberFormat="1" applyFont="1" applyFill="1" applyBorder="1" applyAlignment="1">
      <alignment horizontal="left" vertical="center" wrapText="1"/>
    </xf>
    <xf numFmtId="0" fontId="42" fillId="19" borderId="2" xfId="406" applyFont="1" applyFill="1" applyBorder="1" applyAlignment="1">
      <alignment horizontal="right" vertical="center" wrapText="1"/>
    </xf>
    <xf numFmtId="0" fontId="21" fillId="19" borderId="2" xfId="406" applyFont="1" applyFill="1" applyBorder="1" applyAlignment="1">
      <alignment horizontal="right" vertical="center" wrapText="1"/>
    </xf>
    <xf numFmtId="0" fontId="21" fillId="19" borderId="2" xfId="406" applyNumberFormat="1" applyFont="1" applyFill="1" applyBorder="1" applyAlignment="1">
      <alignment horizontal="left" vertical="center" wrapText="1"/>
    </xf>
    <xf numFmtId="0" fontId="21" fillId="19" borderId="5" xfId="406" applyNumberFormat="1" applyFont="1" applyFill="1" applyBorder="1" applyAlignment="1">
      <alignment horizontal="left" vertical="center" wrapText="1"/>
    </xf>
    <xf numFmtId="0" fontId="38" fillId="19" borderId="2" xfId="0" applyFont="1" applyFill="1" applyBorder="1" applyAlignment="1">
      <alignment horizontal="right" vertical="center"/>
    </xf>
    <xf numFmtId="0" fontId="38" fillId="19" borderId="5" xfId="0" applyNumberFormat="1" applyFont="1" applyFill="1" applyBorder="1" applyAlignment="1">
      <alignment horizontal="left" vertical="center" wrapText="1"/>
    </xf>
    <xf numFmtId="0" fontId="37" fillId="19" borderId="2" xfId="0" applyFont="1" applyFill="1" applyBorder="1" applyAlignment="1">
      <alignment vertical="center"/>
    </xf>
    <xf numFmtId="166" fontId="42" fillId="19" borderId="10" xfId="2" applyNumberFormat="1" applyFont="1" applyFill="1" applyBorder="1" applyAlignment="1">
      <alignment horizontal="center" vertical="center" wrapText="1"/>
    </xf>
    <xf numFmtId="0" fontId="47" fillId="8" borderId="2" xfId="0" applyFont="1" applyFill="1" applyBorder="1" applyAlignment="1">
      <alignment horizontal="center" vertical="center"/>
    </xf>
    <xf numFmtId="0" fontId="51" fillId="8" borderId="2" xfId="0" applyFont="1" applyFill="1" applyBorder="1" applyAlignment="1" applyProtection="1">
      <alignment horizontal="center"/>
      <protection locked="0" hidden="1"/>
    </xf>
    <xf numFmtId="171" fontId="41" fillId="8" borderId="66" xfId="893" applyNumberFormat="1" applyFont="1" applyFill="1" applyBorder="1" applyAlignment="1">
      <alignment horizontal="right"/>
    </xf>
    <xf numFmtId="166" fontId="51" fillId="8" borderId="2" xfId="0" applyNumberFormat="1" applyFont="1" applyFill="1" applyBorder="1" applyAlignment="1" applyProtection="1">
      <alignment horizontal="center"/>
      <protection locked="0" hidden="1"/>
    </xf>
    <xf numFmtId="4" fontId="38" fillId="8" borderId="0" xfId="0" applyNumberFormat="1" applyFont="1" applyFill="1"/>
    <xf numFmtId="166" fontId="41" fillId="8" borderId="2" xfId="0" applyNumberFormat="1" applyFont="1" applyFill="1" applyBorder="1" applyAlignment="1">
      <alignment horizontal="center" vertical="center" wrapText="1"/>
    </xf>
    <xf numFmtId="0" fontId="44" fillId="0" borderId="42" xfId="2" applyFont="1" applyFill="1" applyBorder="1" applyAlignment="1">
      <alignment horizontal="center" vertical="center" wrapText="1"/>
    </xf>
    <xf numFmtId="0" fontId="44" fillId="0" borderId="41" xfId="2" applyFont="1" applyFill="1" applyBorder="1" applyAlignment="1">
      <alignment horizontal="center" vertical="center" wrapText="1"/>
    </xf>
    <xf numFmtId="169" fontId="30" fillId="0" borderId="42" xfId="210" applyFont="1" applyFill="1" applyBorder="1" applyAlignment="1">
      <alignment horizontal="center"/>
    </xf>
    <xf numFmtId="169" fontId="30" fillId="0" borderId="41" xfId="210" applyFont="1" applyFill="1" applyBorder="1" applyAlignment="1">
      <alignment horizontal="center"/>
    </xf>
    <xf numFmtId="168" fontId="11" fillId="11" borderId="2" xfId="796" applyNumberFormat="1" applyFont="1" applyFill="1" applyBorder="1" applyAlignment="1">
      <alignment horizontal="center" vertical="center" wrapText="1"/>
    </xf>
    <xf numFmtId="0" fontId="11" fillId="7" borderId="2" xfId="2" applyFont="1" applyFill="1" applyBorder="1" applyAlignment="1">
      <alignment horizontal="center" vertical="center" wrapText="1"/>
    </xf>
    <xf numFmtId="0" fontId="0" fillId="7" borderId="2" xfId="0" applyFill="1" applyBorder="1" applyAlignment="1">
      <alignment horizontal="center" vertical="center"/>
    </xf>
    <xf numFmtId="166" fontId="13" fillId="19" borderId="2" xfId="106" applyNumberFormat="1" applyFont="1" applyFill="1" applyBorder="1" applyAlignment="1">
      <alignment vertical="top" wrapText="1"/>
    </xf>
    <xf numFmtId="0" fontId="42" fillId="21" borderId="2" xfId="2" applyFont="1" applyFill="1" applyBorder="1" applyAlignment="1">
      <alignment horizontal="center" vertical="center" wrapText="1"/>
    </xf>
    <xf numFmtId="0" fontId="59" fillId="21" borderId="2" xfId="0" applyFont="1" applyFill="1" applyBorder="1" applyAlignment="1">
      <alignment horizontal="center" vertical="center"/>
    </xf>
    <xf numFmtId="0" fontId="12" fillId="21" borderId="2" xfId="2" applyFont="1" applyFill="1" applyBorder="1" applyAlignment="1">
      <alignment horizontal="center" vertical="center" wrapText="1"/>
    </xf>
    <xf numFmtId="0" fontId="31" fillId="21" borderId="2" xfId="0" applyFont="1" applyFill="1" applyBorder="1" applyAlignment="1">
      <alignment horizontal="center" vertical="center"/>
    </xf>
    <xf numFmtId="166" fontId="43" fillId="21" borderId="2" xfId="2" applyNumberFormat="1" applyFont="1" applyFill="1" applyBorder="1" applyAlignment="1">
      <alignment horizontal="center" vertical="center"/>
    </xf>
    <xf numFmtId="166" fontId="12" fillId="21" borderId="25" xfId="2" applyNumberFormat="1" applyFont="1" applyFill="1" applyBorder="1" applyAlignment="1">
      <alignment horizontal="center" vertical="center" wrapText="1"/>
    </xf>
    <xf numFmtId="175" fontId="11" fillId="0" borderId="2" xfId="897" applyNumberFormat="1" applyFont="1" applyFill="1" applyBorder="1" applyAlignment="1">
      <alignment horizontal="right" vertical="center" wrapText="1"/>
    </xf>
    <xf numFmtId="168" fontId="41" fillId="21" borderId="2" xfId="603" applyNumberFormat="1" applyFont="1" applyFill="1" applyBorder="1" applyAlignment="1">
      <alignment horizontal="center" vertical="center" wrapText="1"/>
    </xf>
    <xf numFmtId="166" fontId="12" fillId="9" borderId="2" xfId="897" applyNumberFormat="1" applyFont="1" applyFill="1" applyBorder="1" applyAlignment="1">
      <alignment vertical="center" wrapText="1"/>
    </xf>
    <xf numFmtId="166" fontId="12" fillId="9" borderId="2" xfId="997" applyNumberFormat="1" applyFont="1" applyFill="1" applyBorder="1" applyAlignment="1">
      <alignment vertical="center" wrapText="1"/>
    </xf>
    <xf numFmtId="0" fontId="32" fillId="10" borderId="2" xfId="106" applyNumberFormat="1" applyFont="1" applyFill="1" applyBorder="1" applyAlignment="1">
      <alignment horizontal="center" vertical="top" wrapText="1"/>
    </xf>
    <xf numFmtId="0" fontId="32" fillId="10" borderId="2" xfId="700" applyFont="1" applyFill="1" applyBorder="1" applyAlignment="1">
      <alignment vertical="center" textRotation="90" wrapText="1"/>
    </xf>
    <xf numFmtId="171" fontId="54" fillId="10" borderId="1" xfId="0" applyNumberFormat="1" applyFont="1" applyFill="1" applyBorder="1" applyAlignment="1">
      <alignment horizontal="center" vertical="top" wrapText="1"/>
    </xf>
    <xf numFmtId="168" fontId="32" fillId="10" borderId="2" xfId="106" applyNumberFormat="1" applyFont="1" applyFill="1" applyBorder="1" applyAlignment="1">
      <alignment vertical="top" wrapText="1"/>
    </xf>
    <xf numFmtId="166" fontId="32" fillId="10" borderId="32" xfId="106" applyNumberFormat="1" applyFont="1" applyFill="1" applyBorder="1" applyAlignment="1">
      <alignment horizontal="center" vertical="top" wrapText="1"/>
    </xf>
    <xf numFmtId="0" fontId="51" fillId="10" borderId="32" xfId="0" applyFont="1" applyFill="1" applyBorder="1" applyAlignment="1">
      <alignment horizontal="justify" vertical="top" wrapText="1"/>
    </xf>
    <xf numFmtId="0" fontId="21" fillId="10" borderId="2" xfId="0" applyFont="1" applyFill="1" applyBorder="1" applyAlignment="1">
      <alignment horizontal="center" vertical="top" wrapText="1"/>
    </xf>
    <xf numFmtId="166" fontId="54" fillId="10" borderId="5" xfId="700" applyNumberFormat="1" applyFont="1" applyFill="1" applyBorder="1" applyAlignment="1">
      <alignment vertical="top"/>
    </xf>
    <xf numFmtId="16" fontId="32" fillId="10" borderId="33" xfId="700" applyNumberFormat="1" applyFont="1" applyFill="1" applyBorder="1" applyAlignment="1">
      <alignment vertical="center" textRotation="90" wrapText="1"/>
    </xf>
    <xf numFmtId="171" fontId="21" fillId="10" borderId="2" xfId="0" applyNumberFormat="1" applyFont="1" applyFill="1" applyBorder="1" applyAlignment="1">
      <alignment horizontal="center" vertical="top" wrapText="1"/>
    </xf>
    <xf numFmtId="168" fontId="42" fillId="10" borderId="5" xfId="106" applyNumberFormat="1" applyFont="1" applyFill="1" applyBorder="1" applyAlignment="1">
      <alignment vertical="top" wrapText="1"/>
    </xf>
    <xf numFmtId="0" fontId="42" fillId="10" borderId="32" xfId="106" applyNumberFormat="1" applyFont="1" applyFill="1" applyBorder="1" applyAlignment="1">
      <alignment vertical="top" wrapText="1"/>
    </xf>
    <xf numFmtId="4" fontId="21" fillId="10" borderId="2" xfId="0" applyNumberFormat="1" applyFont="1" applyFill="1" applyBorder="1" applyAlignment="1">
      <alignment horizontal="center" vertical="top" wrapText="1"/>
    </xf>
    <xf numFmtId="0" fontId="32" fillId="10" borderId="5" xfId="700" applyFont="1" applyFill="1" applyBorder="1" applyAlignment="1">
      <alignment vertical="center" textRotation="90" wrapText="1"/>
    </xf>
    <xf numFmtId="168" fontId="42" fillId="10" borderId="4" xfId="700" applyNumberFormat="1" applyFont="1" applyFill="1" applyBorder="1" applyAlignment="1">
      <alignment vertical="center" wrapText="1"/>
    </xf>
    <xf numFmtId="168" fontId="42" fillId="10" borderId="2" xfId="106" applyNumberFormat="1" applyFont="1" applyFill="1" applyBorder="1" applyAlignment="1">
      <alignment vertical="center" wrapText="1"/>
    </xf>
    <xf numFmtId="0" fontId="42" fillId="10" borderId="32" xfId="106" applyNumberFormat="1" applyFont="1" applyFill="1" applyBorder="1" applyAlignment="1">
      <alignment vertical="center" wrapText="1"/>
    </xf>
    <xf numFmtId="0" fontId="12" fillId="10" borderId="0" xfId="700" applyFont="1" applyFill="1" applyBorder="1" applyAlignment="1">
      <alignment horizontal="center" vertical="center" textRotation="90" wrapText="1"/>
    </xf>
    <xf numFmtId="168" fontId="42" fillId="10" borderId="0" xfId="700" applyNumberFormat="1" applyFont="1" applyFill="1" applyBorder="1" applyAlignment="1">
      <alignment horizontal="center" vertical="center" wrapText="1"/>
    </xf>
    <xf numFmtId="168" fontId="13" fillId="10" borderId="0" xfId="106" applyNumberFormat="1" applyFont="1" applyFill="1" applyBorder="1" applyAlignment="1">
      <alignment horizontal="center" vertical="center" wrapText="1"/>
    </xf>
    <xf numFmtId="0" fontId="13" fillId="10" borderId="0" xfId="106" applyNumberFormat="1" applyFont="1" applyFill="1" applyBorder="1" applyAlignment="1">
      <alignment horizontal="center" vertical="center" wrapText="1"/>
    </xf>
    <xf numFmtId="0" fontId="0" fillId="10" borderId="0" xfId="0" applyFill="1" applyBorder="1"/>
    <xf numFmtId="166" fontId="32" fillId="10" borderId="25" xfId="700" applyNumberFormat="1" applyFont="1" applyFill="1" applyBorder="1" applyAlignment="1">
      <alignment horizontal="center" vertical="top" wrapText="1"/>
    </xf>
    <xf numFmtId="0" fontId="12" fillId="8" borderId="17" xfId="2" applyNumberFormat="1" applyFont="1" applyFill="1" applyBorder="1" applyAlignment="1">
      <alignment vertical="center" wrapText="1"/>
    </xf>
    <xf numFmtId="0" fontId="12" fillId="8" borderId="18" xfId="2" applyNumberFormat="1" applyFont="1" applyFill="1" applyBorder="1" applyAlignment="1">
      <alignment vertical="center" wrapText="1"/>
    </xf>
    <xf numFmtId="0" fontId="12" fillId="8" borderId="19" xfId="2" applyNumberFormat="1" applyFont="1" applyFill="1" applyBorder="1" applyAlignment="1">
      <alignment vertical="center" wrapText="1"/>
    </xf>
    <xf numFmtId="2" fontId="12" fillId="8" borderId="8" xfId="106" applyNumberFormat="1" applyFont="1" applyFill="1" applyBorder="1" applyAlignment="1">
      <alignment vertical="top" wrapText="1"/>
    </xf>
    <xf numFmtId="2" fontId="12" fillId="8" borderId="9" xfId="106" applyNumberFormat="1" applyFont="1" applyFill="1" applyBorder="1" applyAlignment="1">
      <alignment vertical="top" wrapText="1"/>
    </xf>
    <xf numFmtId="2" fontId="12" fillId="8" borderId="10" xfId="106" applyNumberFormat="1" applyFont="1" applyFill="1" applyBorder="1" applyAlignment="1">
      <alignment vertical="top" wrapText="1"/>
    </xf>
    <xf numFmtId="2" fontId="12" fillId="8" borderId="11" xfId="106" applyNumberFormat="1" applyFont="1" applyFill="1" applyBorder="1" applyAlignment="1">
      <alignment vertical="top" wrapText="1"/>
    </xf>
    <xf numFmtId="2" fontId="12" fillId="8" borderId="0" xfId="106" applyNumberFormat="1" applyFont="1" applyFill="1" applyBorder="1" applyAlignment="1">
      <alignment vertical="top" wrapText="1"/>
    </xf>
    <xf numFmtId="2" fontId="12" fillId="8" borderId="12" xfId="106" applyNumberFormat="1" applyFont="1" applyFill="1" applyBorder="1" applyAlignment="1">
      <alignment vertical="top" wrapText="1"/>
    </xf>
    <xf numFmtId="2" fontId="12" fillId="8" borderId="59" xfId="106" applyNumberFormat="1" applyFont="1" applyFill="1" applyBorder="1" applyAlignment="1">
      <alignment vertical="top" wrapText="1"/>
    </xf>
    <xf numFmtId="2" fontId="12" fillId="8" borderId="56" xfId="106" applyNumberFormat="1" applyFont="1" applyFill="1" applyBorder="1" applyAlignment="1">
      <alignment vertical="top" wrapText="1"/>
    </xf>
    <xf numFmtId="2" fontId="12" fillId="8" borderId="60" xfId="106" applyNumberFormat="1" applyFont="1" applyFill="1" applyBorder="1" applyAlignment="1">
      <alignment vertical="top" wrapText="1"/>
    </xf>
    <xf numFmtId="2" fontId="13" fillId="15" borderId="21" xfId="2" applyNumberFormat="1" applyFont="1" applyFill="1" applyBorder="1" applyAlignment="1">
      <alignment horizontal="center" vertical="center" wrapText="1"/>
    </xf>
    <xf numFmtId="2" fontId="12" fillId="15" borderId="16" xfId="2" applyNumberFormat="1" applyFont="1" applyFill="1" applyBorder="1" applyAlignment="1">
      <alignment horizontal="center" vertical="center" wrapText="1"/>
    </xf>
    <xf numFmtId="2" fontId="12" fillId="15" borderId="54" xfId="2" applyNumberFormat="1" applyFont="1" applyFill="1" applyBorder="1" applyAlignment="1">
      <alignment horizontal="center" vertical="center" wrapText="1"/>
    </xf>
    <xf numFmtId="166" fontId="17" fillId="15" borderId="1" xfId="2" applyNumberFormat="1" applyFont="1" applyFill="1" applyBorder="1" applyAlignment="1">
      <alignment vertical="top"/>
    </xf>
    <xf numFmtId="166" fontId="17" fillId="15" borderId="3" xfId="2" applyNumberFormat="1" applyFont="1" applyFill="1" applyBorder="1" applyAlignment="1">
      <alignment vertical="top"/>
    </xf>
    <xf numFmtId="166" fontId="17" fillId="15" borderId="4" xfId="2" applyNumberFormat="1" applyFont="1" applyFill="1" applyBorder="1" applyAlignment="1">
      <alignment vertical="top"/>
    </xf>
    <xf numFmtId="0" fontId="12" fillId="24" borderId="1" xfId="2" applyNumberFormat="1" applyFont="1" applyFill="1" applyBorder="1" applyAlignment="1">
      <alignment vertical="center" wrapText="1"/>
    </xf>
    <xf numFmtId="0" fontId="12" fillId="24" borderId="3" xfId="2" applyNumberFormat="1" applyFont="1" applyFill="1" applyBorder="1" applyAlignment="1">
      <alignment vertical="center" wrapText="1"/>
    </xf>
    <xf numFmtId="2" fontId="13" fillId="24" borderId="36" xfId="2" applyNumberFormat="1" applyFont="1" applyFill="1" applyBorder="1" applyAlignment="1">
      <alignment vertical="center" wrapText="1"/>
    </xf>
    <xf numFmtId="2" fontId="13" fillId="24" borderId="3" xfId="2" applyNumberFormat="1" applyFont="1" applyFill="1" applyBorder="1" applyAlignment="1">
      <alignment vertical="center" wrapText="1"/>
    </xf>
    <xf numFmtId="2" fontId="13" fillId="24" borderId="4" xfId="2" applyNumberFormat="1" applyFont="1" applyFill="1" applyBorder="1" applyAlignment="1">
      <alignment vertical="center" wrapText="1"/>
    </xf>
    <xf numFmtId="166" fontId="12" fillId="24" borderId="1" xfId="2" applyNumberFormat="1" applyFont="1" applyFill="1" applyBorder="1" applyAlignment="1">
      <alignment vertical="top"/>
    </xf>
    <xf numFmtId="166" fontId="12" fillId="24" borderId="3" xfId="2" applyNumberFormat="1" applyFont="1" applyFill="1" applyBorder="1" applyAlignment="1">
      <alignment vertical="top"/>
    </xf>
    <xf numFmtId="166" fontId="12" fillId="24" borderId="4" xfId="2" applyNumberFormat="1" applyFont="1" applyFill="1" applyBorder="1" applyAlignment="1">
      <alignment vertical="top"/>
    </xf>
    <xf numFmtId="0" fontId="41" fillId="5" borderId="39" xfId="114" applyNumberFormat="1" applyFont="1" applyFill="1" applyBorder="1" applyAlignment="1">
      <alignment vertical="center" wrapText="1"/>
    </xf>
    <xf numFmtId="0" fontId="41" fillId="5" borderId="18" xfId="114" applyNumberFormat="1" applyFont="1" applyFill="1" applyBorder="1" applyAlignment="1">
      <alignment vertical="center" wrapText="1"/>
    </xf>
    <xf numFmtId="0" fontId="41" fillId="5" borderId="47" xfId="114" applyNumberFormat="1" applyFont="1" applyFill="1" applyBorder="1" applyAlignment="1">
      <alignment vertical="center" wrapText="1"/>
    </xf>
    <xf numFmtId="0" fontId="12" fillId="5" borderId="17" xfId="2" applyNumberFormat="1" applyFont="1" applyFill="1" applyBorder="1" applyAlignment="1">
      <alignment vertical="center" wrapText="1"/>
    </xf>
    <xf numFmtId="0" fontId="12" fillId="5" borderId="18" xfId="2" applyNumberFormat="1" applyFont="1" applyFill="1" applyBorder="1" applyAlignment="1">
      <alignment vertical="center" wrapText="1"/>
    </xf>
    <xf numFmtId="0" fontId="12" fillId="5" borderId="17" xfId="114" applyNumberFormat="1" applyFont="1" applyFill="1" applyBorder="1" applyAlignment="1">
      <alignment vertical="center" wrapText="1"/>
    </xf>
    <xf numFmtId="0" fontId="12" fillId="5" borderId="18" xfId="114" applyNumberFormat="1" applyFont="1" applyFill="1" applyBorder="1" applyAlignment="1">
      <alignment vertical="center" wrapText="1"/>
    </xf>
    <xf numFmtId="0" fontId="12" fillId="5" borderId="47" xfId="114" applyNumberFormat="1" applyFont="1" applyFill="1" applyBorder="1" applyAlignment="1">
      <alignment vertical="center" wrapText="1"/>
    </xf>
    <xf numFmtId="0" fontId="21" fillId="19" borderId="1" xfId="406" applyFont="1" applyFill="1" applyBorder="1" applyAlignment="1">
      <alignment horizontal="right" vertical="center" wrapText="1"/>
    </xf>
    <xf numFmtId="0" fontId="21" fillId="19" borderId="4" xfId="406" applyFont="1" applyFill="1" applyBorder="1" applyAlignment="1">
      <alignment horizontal="right" vertical="center" wrapText="1"/>
    </xf>
    <xf numFmtId="166" fontId="42" fillId="19" borderId="1" xfId="2" applyNumberFormat="1" applyFont="1" applyFill="1" applyBorder="1" applyAlignment="1">
      <alignment horizontal="center" vertical="center"/>
    </xf>
    <xf numFmtId="166" fontId="42" fillId="19" borderId="4" xfId="2" applyNumberFormat="1" applyFont="1" applyFill="1" applyBorder="1" applyAlignment="1">
      <alignment horizontal="center" vertical="center"/>
    </xf>
    <xf numFmtId="0" fontId="11" fillId="0" borderId="17" xfId="700" applyFont="1" applyFill="1" applyBorder="1" applyAlignment="1">
      <alignment horizontal="center" vertical="top" wrapText="1"/>
    </xf>
    <xf numFmtId="0" fontId="11" fillId="0" borderId="18" xfId="700" applyFont="1" applyFill="1" applyBorder="1" applyAlignment="1">
      <alignment horizontal="center" vertical="top" wrapText="1"/>
    </xf>
    <xf numFmtId="0" fontId="11" fillId="0" borderId="19" xfId="700" applyFont="1" applyFill="1" applyBorder="1" applyAlignment="1">
      <alignment horizontal="center" vertical="top" wrapText="1"/>
    </xf>
    <xf numFmtId="0" fontId="53" fillId="10" borderId="1" xfId="700" applyFont="1" applyFill="1" applyBorder="1" applyAlignment="1">
      <alignment horizontal="center" vertical="top" wrapText="1"/>
    </xf>
    <xf numFmtId="0" fontId="53" fillId="10" borderId="3" xfId="700" applyFont="1" applyFill="1" applyBorder="1" applyAlignment="1">
      <alignment horizontal="center" vertical="top" wrapText="1"/>
    </xf>
    <xf numFmtId="0" fontId="53" fillId="10" borderId="20" xfId="700" applyFont="1" applyFill="1" applyBorder="1" applyAlignment="1">
      <alignment horizontal="center" vertical="top" wrapText="1"/>
    </xf>
    <xf numFmtId="166" fontId="54" fillId="10" borderId="1" xfId="700" applyNumberFormat="1" applyFont="1" applyFill="1" applyBorder="1" applyAlignment="1">
      <alignment horizontal="center" vertical="top"/>
    </xf>
    <xf numFmtId="166" fontId="54" fillId="10" borderId="3" xfId="700" applyNumberFormat="1" applyFont="1" applyFill="1" applyBorder="1" applyAlignment="1">
      <alignment horizontal="center" vertical="top"/>
    </xf>
    <xf numFmtId="166" fontId="54" fillId="10" borderId="20" xfId="700" applyNumberFormat="1" applyFont="1" applyFill="1" applyBorder="1" applyAlignment="1">
      <alignment horizontal="center" vertical="top"/>
    </xf>
    <xf numFmtId="2" fontId="50" fillId="6" borderId="51" xfId="114" applyNumberFormat="1" applyFont="1" applyFill="1" applyBorder="1" applyAlignment="1">
      <alignment vertical="center" wrapText="1"/>
    </xf>
    <xf numFmtId="2" fontId="36" fillId="6" borderId="52" xfId="0" applyNumberFormat="1" applyFont="1" applyFill="1" applyBorder="1" applyAlignment="1">
      <alignment vertical="center" wrapText="1"/>
    </xf>
    <xf numFmtId="2" fontId="36" fillId="6" borderId="53" xfId="0" applyNumberFormat="1" applyFont="1" applyFill="1" applyBorder="1" applyAlignment="1">
      <alignment vertical="center" wrapText="1"/>
    </xf>
    <xf numFmtId="2" fontId="13" fillId="8" borderId="23" xfId="57" applyNumberFormat="1" applyFont="1" applyFill="1" applyBorder="1" applyAlignment="1">
      <alignment vertical="center" wrapText="1"/>
    </xf>
    <xf numFmtId="2" fontId="13" fillId="8" borderId="24" xfId="57" applyNumberFormat="1" applyFont="1" applyFill="1" applyBorder="1" applyAlignment="1">
      <alignment vertical="center" wrapText="1"/>
    </xf>
    <xf numFmtId="2" fontId="13" fillId="8" borderId="25" xfId="57" applyNumberFormat="1" applyFont="1" applyFill="1" applyBorder="1" applyAlignment="1">
      <alignment vertical="center" wrapText="1"/>
    </xf>
    <xf numFmtId="2" fontId="13" fillId="19" borderId="1" xfId="2" applyNumberFormat="1" applyFont="1" applyFill="1" applyBorder="1" applyAlignment="1">
      <alignment vertical="center" wrapText="1"/>
    </xf>
    <xf numFmtId="2" fontId="13" fillId="19" borderId="3" xfId="2" applyNumberFormat="1" applyFont="1" applyFill="1" applyBorder="1" applyAlignment="1">
      <alignment vertical="center" wrapText="1"/>
    </xf>
    <xf numFmtId="2" fontId="13" fillId="19" borderId="20" xfId="2" applyNumberFormat="1" applyFont="1" applyFill="1" applyBorder="1" applyAlignment="1">
      <alignment vertical="center" wrapText="1"/>
    </xf>
    <xf numFmtId="166" fontId="12" fillId="19" borderId="1" xfId="2" applyNumberFormat="1" applyFont="1" applyFill="1" applyBorder="1" applyAlignment="1">
      <alignment vertical="top"/>
    </xf>
    <xf numFmtId="166" fontId="12" fillId="19" borderId="3" xfId="2" applyNumberFormat="1" applyFont="1" applyFill="1" applyBorder="1" applyAlignment="1">
      <alignment vertical="top"/>
    </xf>
    <xf numFmtId="166" fontId="12" fillId="19" borderId="4" xfId="2" applyNumberFormat="1" applyFont="1" applyFill="1" applyBorder="1" applyAlignment="1">
      <alignment vertical="top"/>
    </xf>
    <xf numFmtId="2" fontId="13" fillId="8" borderId="1" xfId="2" applyNumberFormat="1" applyFont="1" applyFill="1" applyBorder="1" applyAlignment="1">
      <alignment vertical="center" wrapText="1"/>
    </xf>
    <xf numFmtId="2" fontId="13" fillId="8" borderId="3" xfId="2" applyNumberFormat="1" applyFont="1" applyFill="1" applyBorder="1" applyAlignment="1">
      <alignment vertical="center" wrapText="1"/>
    </xf>
    <xf numFmtId="2" fontId="13" fillId="8" borderId="4" xfId="2" applyNumberFormat="1" applyFont="1" applyFill="1" applyBorder="1" applyAlignment="1">
      <alignment vertical="center" wrapText="1"/>
    </xf>
    <xf numFmtId="166" fontId="17" fillId="8" borderId="1" xfId="2" applyNumberFormat="1" applyFont="1" applyFill="1" applyBorder="1" applyAlignment="1">
      <alignment vertical="top"/>
    </xf>
    <xf numFmtId="166" fontId="17" fillId="8" borderId="3" xfId="2" applyNumberFormat="1" applyFont="1" applyFill="1" applyBorder="1" applyAlignment="1">
      <alignment vertical="top"/>
    </xf>
    <xf numFmtId="166" fontId="17" fillId="8" borderId="4" xfId="2" applyNumberFormat="1" applyFont="1" applyFill="1" applyBorder="1" applyAlignment="1">
      <alignment vertical="top"/>
    </xf>
    <xf numFmtId="0" fontId="21" fillId="19" borderId="1" xfId="406" applyNumberFormat="1" applyFont="1" applyFill="1" applyBorder="1" applyAlignment="1">
      <alignment horizontal="left" vertical="center" wrapText="1"/>
    </xf>
    <xf numFmtId="0" fontId="21" fillId="19" borderId="4" xfId="406" applyNumberFormat="1" applyFont="1" applyFill="1" applyBorder="1" applyAlignment="1">
      <alignment horizontal="left" vertical="center" wrapText="1"/>
    </xf>
    <xf numFmtId="0" fontId="42" fillId="19" borderId="1" xfId="406" applyFont="1" applyFill="1" applyBorder="1" applyAlignment="1">
      <alignment horizontal="right" vertical="center" wrapText="1"/>
    </xf>
    <xf numFmtId="0" fontId="42" fillId="19" borderId="4" xfId="406" applyFont="1" applyFill="1" applyBorder="1" applyAlignment="1">
      <alignment horizontal="right" vertical="center" wrapText="1"/>
    </xf>
    <xf numFmtId="2" fontId="12" fillId="8" borderId="1" xfId="0" applyNumberFormat="1" applyFont="1" applyFill="1" applyBorder="1" applyAlignment="1">
      <alignment vertical="top" wrapText="1"/>
    </xf>
    <xf numFmtId="2" fontId="34" fillId="8" borderId="4" xfId="0" applyNumberFormat="1" applyFont="1" applyFill="1" applyBorder="1" applyAlignment="1">
      <alignment vertical="top" wrapText="1"/>
    </xf>
    <xf numFmtId="0" fontId="12" fillId="22" borderId="39" xfId="2" applyNumberFormat="1" applyFont="1" applyFill="1" applyBorder="1" applyAlignment="1">
      <alignment vertical="center" wrapText="1"/>
    </xf>
    <xf numFmtId="0" fontId="12" fillId="22" borderId="18" xfId="2" applyNumberFormat="1" applyFont="1" applyFill="1" applyBorder="1" applyAlignment="1">
      <alignment vertical="center" wrapText="1"/>
    </xf>
    <xf numFmtId="0" fontId="12" fillId="22" borderId="19" xfId="2" applyNumberFormat="1" applyFont="1" applyFill="1" applyBorder="1" applyAlignment="1">
      <alignment vertical="center" wrapText="1"/>
    </xf>
    <xf numFmtId="2" fontId="13" fillId="22" borderId="1" xfId="2" applyNumberFormat="1" applyFont="1" applyFill="1" applyBorder="1" applyAlignment="1">
      <alignment vertical="center" wrapText="1"/>
    </xf>
    <xf numFmtId="2" fontId="13" fillId="22" borderId="3" xfId="2" applyNumberFormat="1" applyFont="1" applyFill="1" applyBorder="1" applyAlignment="1">
      <alignment vertical="center" wrapText="1"/>
    </xf>
    <xf numFmtId="2" fontId="13" fillId="22" borderId="20" xfId="2" applyNumberFormat="1" applyFont="1" applyFill="1" applyBorder="1" applyAlignment="1">
      <alignment vertical="center" wrapText="1"/>
    </xf>
    <xf numFmtId="166" fontId="17" fillId="22" borderId="1" xfId="2" applyNumberFormat="1" applyFont="1" applyFill="1" applyBorder="1" applyAlignment="1">
      <alignment vertical="top"/>
    </xf>
    <xf numFmtId="166" fontId="17" fillId="22" borderId="3" xfId="2" applyNumberFormat="1" applyFont="1" applyFill="1" applyBorder="1" applyAlignment="1">
      <alignment vertical="top"/>
    </xf>
    <xf numFmtId="166" fontId="17" fillId="22" borderId="20" xfId="2" applyNumberFormat="1" applyFont="1" applyFill="1" applyBorder="1" applyAlignment="1">
      <alignment vertical="top"/>
    </xf>
    <xf numFmtId="2" fontId="13" fillId="9" borderId="1" xfId="114" applyNumberFormat="1" applyFont="1" applyFill="1" applyBorder="1" applyAlignment="1">
      <alignment vertical="center" wrapText="1"/>
    </xf>
    <xf numFmtId="2" fontId="13" fillId="9" borderId="3" xfId="114" applyNumberFormat="1" applyFont="1" applyFill="1" applyBorder="1" applyAlignment="1">
      <alignment vertical="center" wrapText="1"/>
    </xf>
    <xf numFmtId="2" fontId="13" fillId="9" borderId="20" xfId="114" applyNumberFormat="1" applyFont="1" applyFill="1" applyBorder="1" applyAlignment="1">
      <alignment vertical="center" wrapText="1"/>
    </xf>
    <xf numFmtId="166" fontId="17" fillId="9" borderId="1" xfId="2" applyNumberFormat="1" applyFont="1" applyFill="1" applyBorder="1" applyAlignment="1">
      <alignment vertical="top"/>
    </xf>
    <xf numFmtId="166" fontId="17" fillId="9" borderId="3" xfId="2" applyNumberFormat="1" applyFont="1" applyFill="1" applyBorder="1" applyAlignment="1">
      <alignment vertical="top"/>
    </xf>
    <xf numFmtId="166" fontId="17" fillId="9" borderId="20" xfId="2" applyNumberFormat="1" applyFont="1" applyFill="1" applyBorder="1" applyAlignment="1">
      <alignment vertical="top"/>
    </xf>
    <xf numFmtId="0" fontId="53" fillId="10" borderId="23" xfId="57" applyFont="1" applyFill="1" applyBorder="1" applyAlignment="1">
      <alignment horizontal="left" vertical="center" wrapText="1"/>
    </xf>
    <xf numFmtId="0" fontId="53" fillId="10" borderId="24" xfId="57" applyFont="1" applyFill="1" applyBorder="1" applyAlignment="1">
      <alignment horizontal="left" vertical="center" wrapText="1"/>
    </xf>
    <xf numFmtId="0" fontId="53" fillId="10" borderId="25" xfId="57" applyFont="1" applyFill="1" applyBorder="1" applyAlignment="1">
      <alignment horizontal="left" vertical="center" wrapText="1"/>
    </xf>
    <xf numFmtId="0" fontId="11" fillId="10" borderId="17" xfId="2" applyFont="1" applyFill="1" applyBorder="1" applyAlignment="1">
      <alignment horizontal="center" vertical="top" wrapText="1"/>
    </xf>
    <xf numFmtId="0" fontId="11" fillId="10" borderId="18" xfId="2" applyFont="1" applyFill="1" applyBorder="1" applyAlignment="1">
      <alignment horizontal="center" vertical="top" wrapText="1"/>
    </xf>
    <xf numFmtId="0" fontId="11" fillId="10" borderId="19" xfId="2" applyFont="1" applyFill="1" applyBorder="1" applyAlignment="1">
      <alignment horizontal="center" vertical="top" wrapText="1"/>
    </xf>
    <xf numFmtId="0" fontId="54" fillId="10" borderId="1" xfId="2" applyFont="1" applyFill="1" applyBorder="1" applyAlignment="1">
      <alignment horizontal="center" vertical="center" wrapText="1"/>
    </xf>
    <xf numFmtId="0" fontId="54" fillId="10" borderId="3" xfId="2" applyFont="1" applyFill="1" applyBorder="1" applyAlignment="1">
      <alignment horizontal="center" vertical="center" wrapText="1"/>
    </xf>
    <xf numFmtId="0" fontId="54" fillId="10" borderId="20" xfId="2" applyFont="1" applyFill="1" applyBorder="1" applyAlignment="1">
      <alignment horizontal="center" vertical="center" wrapText="1"/>
    </xf>
    <xf numFmtId="166" fontId="27" fillId="10" borderId="1" xfId="2" applyNumberFormat="1" applyFont="1" applyFill="1" applyBorder="1" applyAlignment="1">
      <alignment horizontal="center" vertical="top"/>
    </xf>
    <xf numFmtId="166" fontId="27" fillId="10" borderId="3" xfId="2" applyNumberFormat="1" applyFont="1" applyFill="1" applyBorder="1" applyAlignment="1">
      <alignment horizontal="center" vertical="top"/>
    </xf>
    <xf numFmtId="166" fontId="27" fillId="10" borderId="20" xfId="2" applyNumberFormat="1" applyFont="1" applyFill="1" applyBorder="1" applyAlignment="1">
      <alignment horizontal="center" vertical="top"/>
    </xf>
    <xf numFmtId="0" fontId="42" fillId="10" borderId="8" xfId="106" applyNumberFormat="1" applyFont="1" applyFill="1" applyBorder="1" applyAlignment="1">
      <alignment horizontal="left" vertical="top" wrapText="1"/>
    </xf>
    <xf numFmtId="0" fontId="42" fillId="10" borderId="9" xfId="106" applyNumberFormat="1" applyFont="1" applyFill="1" applyBorder="1" applyAlignment="1">
      <alignment horizontal="left" vertical="top" wrapText="1"/>
    </xf>
    <xf numFmtId="0" fontId="42" fillId="10" borderId="10" xfId="106" applyNumberFormat="1" applyFont="1" applyFill="1" applyBorder="1" applyAlignment="1">
      <alignment horizontal="left" vertical="top" wrapText="1"/>
    </xf>
    <xf numFmtId="0" fontId="42" fillId="10" borderId="11" xfId="106" applyNumberFormat="1" applyFont="1" applyFill="1" applyBorder="1" applyAlignment="1">
      <alignment horizontal="left" vertical="top" wrapText="1"/>
    </xf>
    <xf numFmtId="0" fontId="42" fillId="10" borderId="0" xfId="106" applyNumberFormat="1" applyFont="1" applyFill="1" applyBorder="1" applyAlignment="1">
      <alignment horizontal="left" vertical="top" wrapText="1"/>
    </xf>
    <xf numFmtId="0" fontId="42" fillId="10" borderId="12" xfId="106" applyNumberFormat="1" applyFont="1" applyFill="1" applyBorder="1" applyAlignment="1">
      <alignment horizontal="left" vertical="top" wrapText="1"/>
    </xf>
    <xf numFmtId="0" fontId="42" fillId="10" borderId="13" xfId="106" applyNumberFormat="1" applyFont="1" applyFill="1" applyBorder="1" applyAlignment="1">
      <alignment horizontal="left" vertical="top" wrapText="1"/>
    </xf>
    <xf numFmtId="0" fontId="42" fillId="10" borderId="14" xfId="106" applyNumberFormat="1" applyFont="1" applyFill="1" applyBorder="1" applyAlignment="1">
      <alignment horizontal="left" vertical="top" wrapText="1"/>
    </xf>
    <xf numFmtId="0" fontId="42" fillId="10" borderId="15" xfId="106" applyNumberFormat="1" applyFont="1" applyFill="1" applyBorder="1" applyAlignment="1">
      <alignment horizontal="left" vertical="top" wrapText="1"/>
    </xf>
    <xf numFmtId="166" fontId="17" fillId="7" borderId="1" xfId="2" applyNumberFormat="1" applyFont="1" applyFill="1" applyBorder="1" applyAlignment="1">
      <alignment vertical="top"/>
    </xf>
    <xf numFmtId="166" fontId="17" fillId="7" borderId="3" xfId="2" applyNumberFormat="1" applyFont="1" applyFill="1" applyBorder="1" applyAlignment="1">
      <alignment vertical="top"/>
    </xf>
    <xf numFmtId="166" fontId="17" fillId="7" borderId="20" xfId="2" applyNumberFormat="1" applyFont="1" applyFill="1" applyBorder="1" applyAlignment="1">
      <alignment vertical="top"/>
    </xf>
    <xf numFmtId="2" fontId="13" fillId="7" borderId="36" xfId="2" applyNumberFormat="1" applyFont="1" applyFill="1" applyBorder="1" applyAlignment="1">
      <alignment vertical="center" wrapText="1"/>
    </xf>
    <xf numFmtId="2" fontId="34" fillId="7" borderId="3" xfId="0" applyNumberFormat="1" applyFont="1" applyFill="1" applyBorder="1" applyAlignment="1">
      <alignment vertical="center" wrapText="1"/>
    </xf>
    <xf numFmtId="2" fontId="34" fillId="7" borderId="4" xfId="0" applyNumberFormat="1" applyFont="1" applyFill="1" applyBorder="1" applyAlignment="1">
      <alignment vertical="center" wrapText="1"/>
    </xf>
    <xf numFmtId="2" fontId="12" fillId="11" borderId="8" xfId="106" applyNumberFormat="1" applyFont="1" applyFill="1" applyBorder="1" applyAlignment="1">
      <alignment vertical="top" wrapText="1"/>
    </xf>
    <xf numFmtId="2" fontId="12" fillId="11" borderId="9" xfId="106" applyNumberFormat="1" applyFont="1" applyFill="1" applyBorder="1" applyAlignment="1">
      <alignment vertical="top" wrapText="1"/>
    </xf>
    <xf numFmtId="2" fontId="12" fillId="11" borderId="10" xfId="106" applyNumberFormat="1" applyFont="1" applyFill="1" applyBorder="1" applyAlignment="1">
      <alignment vertical="top" wrapText="1"/>
    </xf>
    <xf numFmtId="2" fontId="12" fillId="11" borderId="11" xfId="106" applyNumberFormat="1" applyFont="1" applyFill="1" applyBorder="1" applyAlignment="1">
      <alignment vertical="top" wrapText="1"/>
    </xf>
    <xf numFmtId="2" fontId="12" fillId="11" borderId="0" xfId="106" applyNumberFormat="1" applyFont="1" applyFill="1" applyBorder="1" applyAlignment="1">
      <alignment vertical="top" wrapText="1"/>
    </xf>
    <xf numFmtId="2" fontId="12" fillId="11" borderId="12" xfId="106" applyNumberFormat="1" applyFont="1" applyFill="1" applyBorder="1" applyAlignment="1">
      <alignment vertical="top" wrapText="1"/>
    </xf>
    <xf numFmtId="2" fontId="12" fillId="11" borderId="13" xfId="106" applyNumberFormat="1" applyFont="1" applyFill="1" applyBorder="1" applyAlignment="1">
      <alignment vertical="top" wrapText="1"/>
    </xf>
    <xf numFmtId="2" fontId="12" fillId="11" borderId="14" xfId="106" applyNumberFormat="1" applyFont="1" applyFill="1" applyBorder="1" applyAlignment="1">
      <alignment vertical="top" wrapText="1"/>
    </xf>
    <xf numFmtId="2" fontId="12" fillId="11" borderId="15" xfId="106" applyNumberFormat="1" applyFont="1" applyFill="1" applyBorder="1" applyAlignment="1">
      <alignment vertical="top" wrapText="1"/>
    </xf>
    <xf numFmtId="2" fontId="13" fillId="11" borderId="23" xfId="57" applyNumberFormat="1" applyFont="1" applyFill="1" applyBorder="1" applyAlignment="1">
      <alignment vertical="center" wrapText="1"/>
    </xf>
    <xf numFmtId="2" fontId="13" fillId="11" borderId="24" xfId="57" applyNumberFormat="1" applyFont="1" applyFill="1" applyBorder="1" applyAlignment="1">
      <alignment vertical="center" wrapText="1"/>
    </xf>
    <xf numFmtId="2" fontId="13" fillId="11" borderId="25" xfId="57" applyNumberFormat="1" applyFont="1" applyFill="1" applyBorder="1" applyAlignment="1">
      <alignment vertical="center" wrapText="1"/>
    </xf>
    <xf numFmtId="2" fontId="13" fillId="21" borderId="23" xfId="57" applyNumberFormat="1" applyFont="1" applyFill="1" applyBorder="1" applyAlignment="1">
      <alignment vertical="center" wrapText="1"/>
    </xf>
    <xf numFmtId="2" fontId="13" fillId="21" borderId="24" xfId="57" applyNumberFormat="1" applyFont="1" applyFill="1" applyBorder="1" applyAlignment="1">
      <alignment vertical="center" wrapText="1"/>
    </xf>
    <xf numFmtId="2" fontId="13" fillId="21" borderId="25" xfId="57" applyNumberFormat="1" applyFont="1" applyFill="1" applyBorder="1" applyAlignment="1">
      <alignment vertical="center" wrapText="1"/>
    </xf>
    <xf numFmtId="0" fontId="12" fillId="5" borderId="1" xfId="2" applyNumberFormat="1" applyFont="1" applyFill="1" applyBorder="1" applyAlignment="1">
      <alignment vertical="center" wrapText="1"/>
    </xf>
    <xf numFmtId="0" fontId="12" fillId="5" borderId="3" xfId="2" applyNumberFormat="1" applyFont="1" applyFill="1" applyBorder="1" applyAlignment="1">
      <alignment vertical="center" wrapText="1"/>
    </xf>
    <xf numFmtId="0" fontId="12" fillId="5" borderId="4" xfId="2" applyNumberFormat="1" applyFont="1" applyFill="1" applyBorder="1" applyAlignment="1">
      <alignment vertical="center" wrapText="1"/>
    </xf>
    <xf numFmtId="2" fontId="12" fillId="11" borderId="1" xfId="2" applyNumberFormat="1" applyFont="1" applyFill="1" applyBorder="1" applyAlignment="1">
      <alignment vertical="center" wrapText="1"/>
    </xf>
    <xf numFmtId="2" fontId="12" fillId="11" borderId="3" xfId="2" applyNumberFormat="1" applyFont="1" applyFill="1" applyBorder="1" applyAlignment="1">
      <alignment vertical="center" wrapText="1"/>
    </xf>
    <xf numFmtId="2" fontId="12" fillId="11" borderId="20" xfId="2" applyNumberFormat="1" applyFont="1" applyFill="1" applyBorder="1" applyAlignment="1">
      <alignment vertical="center" wrapText="1"/>
    </xf>
    <xf numFmtId="166" fontId="17" fillId="11" borderId="1" xfId="2" applyNumberFormat="1" applyFont="1" applyFill="1" applyBorder="1" applyAlignment="1">
      <alignment vertical="top"/>
    </xf>
    <xf numFmtId="166" fontId="17" fillId="11" borderId="3" xfId="2" applyNumberFormat="1" applyFont="1" applyFill="1" applyBorder="1" applyAlignment="1">
      <alignment vertical="top"/>
    </xf>
    <xf numFmtId="166" fontId="17" fillId="11" borderId="20" xfId="2" applyNumberFormat="1" applyFont="1" applyFill="1" applyBorder="1" applyAlignment="1">
      <alignment vertical="top"/>
    </xf>
    <xf numFmtId="2" fontId="12" fillId="21" borderId="8" xfId="106" applyNumberFormat="1" applyFont="1" applyFill="1" applyBorder="1" applyAlignment="1">
      <alignment vertical="top" wrapText="1"/>
    </xf>
    <xf numFmtId="2" fontId="12" fillId="21" borderId="9" xfId="106" applyNumberFormat="1" applyFont="1" applyFill="1" applyBorder="1" applyAlignment="1">
      <alignment vertical="top" wrapText="1"/>
    </xf>
    <xf numFmtId="2" fontId="12" fillId="21" borderId="10" xfId="106" applyNumberFormat="1" applyFont="1" applyFill="1" applyBorder="1" applyAlignment="1">
      <alignment vertical="top" wrapText="1"/>
    </xf>
    <xf numFmtId="2" fontId="12" fillId="21" borderId="11" xfId="106" applyNumberFormat="1" applyFont="1" applyFill="1" applyBorder="1" applyAlignment="1">
      <alignment vertical="top" wrapText="1"/>
    </xf>
    <xf numFmtId="2" fontId="12" fillId="21" borderId="0" xfId="106" applyNumberFormat="1" applyFont="1" applyFill="1" applyBorder="1" applyAlignment="1">
      <alignment vertical="top" wrapText="1"/>
    </xf>
    <xf numFmtId="2" fontId="12" fillId="21" borderId="12" xfId="106" applyNumberFormat="1" applyFont="1" applyFill="1" applyBorder="1" applyAlignment="1">
      <alignment vertical="top" wrapText="1"/>
    </xf>
    <xf numFmtId="2" fontId="12" fillId="21" borderId="13" xfId="106" applyNumberFormat="1" applyFont="1" applyFill="1" applyBorder="1" applyAlignment="1">
      <alignment vertical="top" wrapText="1"/>
    </xf>
    <xf numFmtId="2" fontId="12" fillId="21" borderId="14" xfId="106" applyNumberFormat="1" applyFont="1" applyFill="1" applyBorder="1" applyAlignment="1">
      <alignment vertical="top" wrapText="1"/>
    </xf>
    <xf numFmtId="2" fontId="12" fillId="21" borderId="15" xfId="106" applyNumberFormat="1" applyFont="1" applyFill="1" applyBorder="1" applyAlignment="1">
      <alignment vertical="top" wrapText="1"/>
    </xf>
    <xf numFmtId="0" fontId="12" fillId="23" borderId="17" xfId="2" applyNumberFormat="1" applyFont="1" applyFill="1" applyBorder="1" applyAlignment="1">
      <alignment vertical="center" wrapText="1"/>
    </xf>
    <xf numFmtId="0" fontId="12" fillId="23" borderId="18" xfId="2" applyNumberFormat="1" applyFont="1" applyFill="1" applyBorder="1" applyAlignment="1">
      <alignment vertical="center" wrapText="1"/>
    </xf>
    <xf numFmtId="0" fontId="12" fillId="23" borderId="19" xfId="2" applyNumberFormat="1" applyFont="1" applyFill="1" applyBorder="1" applyAlignment="1">
      <alignment vertical="center" wrapText="1"/>
    </xf>
    <xf numFmtId="0" fontId="12" fillId="17" borderId="17" xfId="114" applyNumberFormat="1" applyFont="1" applyFill="1" applyBorder="1" applyAlignment="1">
      <alignment vertical="center" wrapText="1"/>
    </xf>
    <xf numFmtId="0" fontId="12" fillId="17" borderId="18" xfId="114" applyNumberFormat="1" applyFont="1" applyFill="1" applyBorder="1" applyAlignment="1">
      <alignment vertical="center" wrapText="1"/>
    </xf>
    <xf numFmtId="0" fontId="12" fillId="17" borderId="19" xfId="114" applyNumberFormat="1" applyFont="1" applyFill="1" applyBorder="1" applyAlignment="1">
      <alignment vertical="center" wrapText="1"/>
    </xf>
    <xf numFmtId="0" fontId="12" fillId="0" borderId="39" xfId="2" applyNumberFormat="1" applyFont="1" applyFill="1" applyBorder="1" applyAlignment="1">
      <alignment vertical="center" wrapText="1"/>
    </xf>
    <xf numFmtId="0" fontId="34" fillId="0" borderId="18" xfId="0" applyNumberFormat="1" applyFont="1" applyFill="1" applyBorder="1" applyAlignment="1">
      <alignment vertical="center" wrapText="1"/>
    </xf>
    <xf numFmtId="0" fontId="34" fillId="0" borderId="47" xfId="0" applyNumberFormat="1" applyFont="1" applyFill="1" applyBorder="1" applyAlignment="1">
      <alignment vertical="center" wrapText="1"/>
    </xf>
    <xf numFmtId="0" fontId="12" fillId="10" borderId="39" xfId="2" applyNumberFormat="1" applyFont="1" applyFill="1" applyBorder="1" applyAlignment="1">
      <alignment vertical="center" wrapText="1"/>
    </xf>
    <xf numFmtId="0" fontId="12" fillId="10" borderId="18" xfId="2" applyNumberFormat="1" applyFont="1" applyFill="1" applyBorder="1" applyAlignment="1">
      <alignment vertical="center" wrapText="1"/>
    </xf>
    <xf numFmtId="0" fontId="12" fillId="10" borderId="47" xfId="2" applyNumberFormat="1" applyFont="1" applyFill="1" applyBorder="1" applyAlignment="1">
      <alignment vertical="center" wrapText="1"/>
    </xf>
    <xf numFmtId="2" fontId="13" fillId="21" borderId="1" xfId="2" applyNumberFormat="1" applyFont="1" applyFill="1" applyBorder="1" applyAlignment="1">
      <alignment vertical="center" wrapText="1"/>
    </xf>
    <xf numFmtId="2" fontId="13" fillId="21" borderId="3" xfId="2" applyNumberFormat="1" applyFont="1" applyFill="1" applyBorder="1" applyAlignment="1">
      <alignment vertical="center" wrapText="1"/>
    </xf>
    <xf numFmtId="2" fontId="13" fillId="21" borderId="20" xfId="2" applyNumberFormat="1" applyFont="1" applyFill="1" applyBorder="1" applyAlignment="1">
      <alignment vertical="center" wrapText="1"/>
    </xf>
    <xf numFmtId="0" fontId="32" fillId="5" borderId="0" xfId="0" applyFont="1" applyFill="1" applyAlignment="1">
      <alignment horizontal="center" vertical="top" wrapText="1"/>
    </xf>
    <xf numFmtId="2" fontId="13" fillId="6" borderId="23" xfId="57" applyNumberFormat="1" applyFont="1" applyFill="1" applyBorder="1" applyAlignment="1">
      <alignment vertical="center" wrapText="1"/>
    </xf>
    <xf numFmtId="2" fontId="13" fillId="6" borderId="24" xfId="57" applyNumberFormat="1" applyFont="1" applyFill="1" applyBorder="1" applyAlignment="1">
      <alignment vertical="center" wrapText="1"/>
    </xf>
    <xf numFmtId="2" fontId="13" fillId="6" borderId="25" xfId="57" applyNumberFormat="1" applyFont="1" applyFill="1" applyBorder="1" applyAlignment="1">
      <alignment vertical="center" wrapText="1"/>
    </xf>
    <xf numFmtId="0" fontId="12" fillId="5" borderId="27" xfId="2" applyFont="1" applyFill="1" applyBorder="1" applyAlignment="1">
      <alignment horizontal="center" vertical="center" wrapText="1"/>
    </xf>
    <xf numFmtId="0" fontId="12" fillId="5" borderId="2" xfId="2" applyFont="1" applyFill="1" applyBorder="1" applyAlignment="1">
      <alignment horizontal="center" vertical="center" wrapText="1"/>
    </xf>
    <xf numFmtId="0" fontId="12" fillId="5" borderId="31" xfId="2" applyFont="1" applyFill="1" applyBorder="1" applyAlignment="1">
      <alignment horizontal="center" vertical="center" wrapText="1"/>
    </xf>
    <xf numFmtId="0" fontId="12" fillId="5" borderId="7" xfId="2" applyFont="1" applyFill="1" applyBorder="1" applyAlignment="1">
      <alignment horizontal="center" vertical="center" wrapText="1"/>
    </xf>
    <xf numFmtId="0" fontId="12" fillId="5" borderId="28" xfId="57" applyFont="1" applyFill="1" applyBorder="1" applyAlignment="1">
      <alignment horizontal="center" vertical="center" wrapText="1"/>
    </xf>
    <xf numFmtId="0" fontId="12" fillId="5" borderId="29" xfId="57" applyFont="1" applyFill="1" applyBorder="1" applyAlignment="1">
      <alignment horizontal="center" vertical="center" wrapText="1"/>
    </xf>
    <xf numFmtId="0" fontId="12" fillId="5" borderId="30" xfId="57" applyFont="1" applyFill="1" applyBorder="1" applyAlignment="1">
      <alignment horizontal="center" vertical="center" wrapText="1"/>
    </xf>
    <xf numFmtId="0" fontId="12" fillId="5" borderId="26" xfId="2" applyFont="1" applyFill="1" applyBorder="1" applyAlignment="1">
      <alignment horizontal="center" vertical="center" wrapText="1"/>
    </xf>
    <xf numFmtId="0" fontId="12" fillId="5" borderId="6" xfId="2" applyFont="1" applyFill="1" applyBorder="1" applyAlignment="1">
      <alignment horizontal="center" vertical="center" wrapText="1"/>
    </xf>
    <xf numFmtId="0" fontId="12" fillId="5" borderId="28" xfId="2" applyFont="1" applyFill="1" applyBorder="1" applyAlignment="1">
      <alignment horizontal="center" vertical="center" wrapText="1"/>
    </xf>
    <xf numFmtId="0" fontId="12" fillId="5" borderId="29" xfId="2" applyFont="1" applyFill="1" applyBorder="1" applyAlignment="1">
      <alignment horizontal="center" vertical="center" wrapText="1"/>
    </xf>
    <xf numFmtId="0" fontId="12" fillId="5" borderId="30" xfId="2" applyFont="1" applyFill="1" applyBorder="1" applyAlignment="1">
      <alignment horizontal="center" vertical="center" wrapText="1"/>
    </xf>
    <xf numFmtId="0" fontId="12" fillId="5" borderId="27" xfId="2" applyFont="1" applyFill="1" applyBorder="1" applyAlignment="1">
      <alignment horizontal="center" vertical="center"/>
    </xf>
    <xf numFmtId="2" fontId="12" fillId="21" borderId="61" xfId="2" applyNumberFormat="1" applyFont="1" applyFill="1" applyBorder="1" applyAlignment="1">
      <alignment vertical="top" wrapText="1"/>
    </xf>
    <xf numFmtId="2" fontId="12" fillId="21" borderId="16" xfId="2" applyNumberFormat="1" applyFont="1" applyFill="1" applyBorder="1" applyAlignment="1">
      <alignment vertical="top" wrapText="1"/>
    </xf>
    <xf numFmtId="2" fontId="12" fillId="21" borderId="22" xfId="2" applyNumberFormat="1" applyFont="1" applyFill="1" applyBorder="1" applyAlignment="1">
      <alignment vertical="top" wrapText="1"/>
    </xf>
    <xf numFmtId="0" fontId="12" fillId="6" borderId="17" xfId="2" applyNumberFormat="1" applyFont="1" applyFill="1" applyBorder="1" applyAlignment="1">
      <alignment vertical="center" wrapText="1"/>
    </xf>
    <xf numFmtId="0" fontId="12" fillId="6" borderId="18" xfId="2" applyNumberFormat="1" applyFont="1" applyFill="1" applyBorder="1" applyAlignment="1">
      <alignment vertical="center" wrapText="1"/>
    </xf>
    <xf numFmtId="0" fontId="12" fillId="6" borderId="19" xfId="2" applyNumberFormat="1" applyFont="1" applyFill="1" applyBorder="1" applyAlignment="1">
      <alignment vertical="center" wrapText="1"/>
    </xf>
    <xf numFmtId="2" fontId="13" fillId="6" borderId="1" xfId="2" applyNumberFormat="1" applyFont="1" applyFill="1" applyBorder="1" applyAlignment="1">
      <alignment vertical="center" wrapText="1"/>
    </xf>
    <xf numFmtId="2" fontId="13" fillId="6" borderId="3" xfId="2" applyNumberFormat="1" applyFont="1" applyFill="1" applyBorder="1" applyAlignment="1">
      <alignment vertical="center" wrapText="1"/>
    </xf>
    <xf numFmtId="2" fontId="13" fillId="6" borderId="20" xfId="2" applyNumberFormat="1" applyFont="1" applyFill="1" applyBorder="1" applyAlignment="1">
      <alignment vertical="center" wrapText="1"/>
    </xf>
    <xf numFmtId="166" fontId="17" fillId="6" borderId="1" xfId="2" applyNumberFormat="1" applyFont="1" applyFill="1" applyBorder="1" applyAlignment="1">
      <alignment vertical="top"/>
    </xf>
    <xf numFmtId="166" fontId="17" fillId="6" borderId="3" xfId="2" applyNumberFormat="1" applyFont="1" applyFill="1" applyBorder="1" applyAlignment="1">
      <alignment vertical="top"/>
    </xf>
    <xf numFmtId="166" fontId="17" fillId="6" borderId="20" xfId="2" applyNumberFormat="1" applyFont="1" applyFill="1" applyBorder="1" applyAlignment="1">
      <alignment vertical="top"/>
    </xf>
    <xf numFmtId="2" fontId="12" fillId="6" borderId="21" xfId="2" applyNumberFormat="1" applyFont="1" applyFill="1" applyBorder="1" applyAlignment="1">
      <alignment vertical="top" wrapText="1"/>
    </xf>
    <xf numFmtId="2" fontId="12" fillId="6" borderId="16" xfId="2" applyNumberFormat="1" applyFont="1" applyFill="1" applyBorder="1" applyAlignment="1">
      <alignment vertical="top" wrapText="1"/>
    </xf>
    <xf numFmtId="2" fontId="12" fillId="6" borderId="22" xfId="2" applyNumberFormat="1" applyFont="1" applyFill="1" applyBorder="1" applyAlignment="1">
      <alignment vertical="top" wrapText="1"/>
    </xf>
    <xf numFmtId="2" fontId="12" fillId="6" borderId="8" xfId="106" applyNumberFormat="1" applyFont="1" applyFill="1" applyBorder="1" applyAlignment="1">
      <alignment vertical="top" wrapText="1"/>
    </xf>
    <xf numFmtId="2" fontId="12" fillId="6" borderId="9" xfId="106" applyNumberFormat="1" applyFont="1" applyFill="1" applyBorder="1" applyAlignment="1">
      <alignment vertical="top" wrapText="1"/>
    </xf>
    <xf numFmtId="2" fontId="12" fillId="6" borderId="10" xfId="106" applyNumberFormat="1" applyFont="1" applyFill="1" applyBorder="1" applyAlignment="1">
      <alignment vertical="top" wrapText="1"/>
    </xf>
    <xf numFmtId="2" fontId="12" fillId="6" borderId="11" xfId="106" applyNumberFormat="1" applyFont="1" applyFill="1" applyBorder="1" applyAlignment="1">
      <alignment vertical="top" wrapText="1"/>
    </xf>
    <xf numFmtId="2" fontId="12" fillId="6" borderId="0" xfId="106" applyNumberFormat="1" applyFont="1" applyFill="1" applyBorder="1" applyAlignment="1">
      <alignment vertical="top" wrapText="1"/>
    </xf>
    <xf numFmtId="2" fontId="12" fillId="6" borderId="12" xfId="106" applyNumberFormat="1" applyFont="1" applyFill="1" applyBorder="1" applyAlignment="1">
      <alignment vertical="top" wrapText="1"/>
    </xf>
    <xf numFmtId="2" fontId="12" fillId="6" borderId="13" xfId="106" applyNumberFormat="1" applyFont="1" applyFill="1" applyBorder="1" applyAlignment="1">
      <alignment vertical="top" wrapText="1"/>
    </xf>
    <xf numFmtId="2" fontId="12" fillId="6" borderId="14" xfId="106" applyNumberFormat="1" applyFont="1" applyFill="1" applyBorder="1" applyAlignment="1">
      <alignment vertical="top" wrapText="1"/>
    </xf>
    <xf numFmtId="2" fontId="12" fillId="6" borderId="15" xfId="106" applyNumberFormat="1" applyFont="1" applyFill="1" applyBorder="1" applyAlignment="1">
      <alignment vertical="top" wrapText="1"/>
    </xf>
    <xf numFmtId="0" fontId="53" fillId="6" borderId="1" xfId="797" applyFont="1" applyFill="1" applyBorder="1" applyAlignment="1">
      <alignment horizontal="center" vertical="center" wrapText="1"/>
    </xf>
    <xf numFmtId="0" fontId="53" fillId="6" borderId="3" xfId="797" applyFont="1" applyFill="1" applyBorder="1" applyAlignment="1">
      <alignment horizontal="center" vertical="center" wrapText="1"/>
    </xf>
    <xf numFmtId="0" fontId="53" fillId="6" borderId="20" xfId="797" applyFont="1" applyFill="1" applyBorder="1" applyAlignment="1">
      <alignment horizontal="center" vertical="center" wrapText="1"/>
    </xf>
    <xf numFmtId="0" fontId="12" fillId="21" borderId="39" xfId="2" applyNumberFormat="1" applyFont="1" applyFill="1" applyBorder="1" applyAlignment="1">
      <alignment horizontal="center" vertical="top" wrapText="1"/>
    </xf>
    <xf numFmtId="0" fontId="12" fillId="21" borderId="18" xfId="2" applyNumberFormat="1" applyFont="1" applyFill="1" applyBorder="1" applyAlignment="1">
      <alignment horizontal="center" vertical="top" wrapText="1"/>
    </xf>
    <xf numFmtId="0" fontId="12" fillId="21" borderId="19" xfId="2" applyNumberFormat="1" applyFont="1" applyFill="1" applyBorder="1" applyAlignment="1">
      <alignment horizontal="center" vertical="top" wrapText="1"/>
    </xf>
    <xf numFmtId="166" fontId="17" fillId="21" borderId="36" xfId="2" applyNumberFormat="1" applyFont="1" applyFill="1" applyBorder="1" applyAlignment="1">
      <alignment vertical="top"/>
    </xf>
    <xf numFmtId="166" fontId="17" fillId="21" borderId="3" xfId="2" applyNumberFormat="1" applyFont="1" applyFill="1" applyBorder="1" applyAlignment="1">
      <alignment vertical="top"/>
    </xf>
    <xf numFmtId="166" fontId="17" fillId="21" borderId="20" xfId="2" applyNumberFormat="1" applyFont="1" applyFill="1" applyBorder="1" applyAlignment="1">
      <alignment vertical="top"/>
    </xf>
    <xf numFmtId="0" fontId="53" fillId="6" borderId="23" xfId="57" applyFont="1" applyFill="1" applyBorder="1" applyAlignment="1">
      <alignment horizontal="left" vertical="center" wrapText="1"/>
    </xf>
    <xf numFmtId="0" fontId="53" fillId="6" borderId="24" xfId="57" applyFont="1" applyFill="1" applyBorder="1" applyAlignment="1">
      <alignment horizontal="left" vertical="center" wrapText="1"/>
    </xf>
    <xf numFmtId="0" fontId="53" fillId="6" borderId="25" xfId="57" applyFont="1" applyFill="1" applyBorder="1" applyAlignment="1">
      <alignment horizontal="left" vertical="center" wrapText="1"/>
    </xf>
    <xf numFmtId="2" fontId="12" fillId="21" borderId="13" xfId="57" applyNumberFormat="1" applyFont="1" applyFill="1" applyBorder="1" applyAlignment="1">
      <alignment vertical="center" wrapText="1"/>
    </xf>
    <xf numFmtId="2" fontId="12" fillId="21" borderId="14" xfId="57" applyNumberFormat="1" applyFont="1" applyFill="1" applyBorder="1" applyAlignment="1">
      <alignment vertical="center" wrapText="1"/>
    </xf>
    <xf numFmtId="2" fontId="12" fillId="21" borderId="15" xfId="57" applyNumberFormat="1" applyFont="1" applyFill="1" applyBorder="1" applyAlignment="1">
      <alignment vertical="center" wrapText="1"/>
    </xf>
    <xf numFmtId="166" fontId="11" fillId="6" borderId="1" xfId="797" applyNumberFormat="1" applyFont="1" applyFill="1" applyBorder="1" applyAlignment="1">
      <alignment horizontal="center" vertical="top"/>
    </xf>
    <xf numFmtId="166" fontId="11" fillId="6" borderId="3" xfId="797" applyNumberFormat="1" applyFont="1" applyFill="1" applyBorder="1" applyAlignment="1">
      <alignment horizontal="center" vertical="top"/>
    </xf>
    <xf numFmtId="166" fontId="11" fillId="6" borderId="20" xfId="797" applyNumberFormat="1" applyFont="1" applyFill="1" applyBorder="1" applyAlignment="1">
      <alignment horizontal="center" vertical="top"/>
    </xf>
    <xf numFmtId="0" fontId="53" fillId="14" borderId="1" xfId="699" applyFont="1" applyFill="1" applyBorder="1" applyAlignment="1">
      <alignment horizontal="center" vertical="center" wrapText="1"/>
    </xf>
    <xf numFmtId="0" fontId="53" fillId="14" borderId="3" xfId="699" applyFont="1" applyFill="1" applyBorder="1" applyAlignment="1">
      <alignment horizontal="center" vertical="center" wrapText="1"/>
    </xf>
    <xf numFmtId="0" fontId="53" fillId="14" borderId="20" xfId="699" applyFont="1" applyFill="1" applyBorder="1" applyAlignment="1">
      <alignment horizontal="center" vertical="center" wrapText="1"/>
    </xf>
    <xf numFmtId="2" fontId="13" fillId="7" borderId="1" xfId="114" applyNumberFormat="1" applyFont="1" applyFill="1" applyBorder="1" applyAlignment="1">
      <alignment vertical="center" wrapText="1"/>
    </xf>
    <xf numFmtId="2" fontId="13" fillId="7" borderId="3" xfId="114" applyNumberFormat="1" applyFont="1" applyFill="1" applyBorder="1" applyAlignment="1">
      <alignment vertical="center" wrapText="1"/>
    </xf>
    <xf numFmtId="2" fontId="12" fillId="7" borderId="8" xfId="106" applyNumberFormat="1" applyFont="1" applyFill="1" applyBorder="1" applyAlignment="1">
      <alignment vertical="top" wrapText="1"/>
    </xf>
    <xf numFmtId="2" fontId="12" fillId="7" borderId="9" xfId="106" applyNumberFormat="1" applyFont="1" applyFill="1" applyBorder="1" applyAlignment="1">
      <alignment vertical="top" wrapText="1"/>
    </xf>
    <xf numFmtId="2" fontId="12" fillId="7" borderId="10" xfId="106" applyNumberFormat="1" applyFont="1" applyFill="1" applyBorder="1" applyAlignment="1">
      <alignment vertical="top" wrapText="1"/>
    </xf>
    <xf numFmtId="2" fontId="12" fillId="7" borderId="11" xfId="106" applyNumberFormat="1" applyFont="1" applyFill="1" applyBorder="1" applyAlignment="1">
      <alignment vertical="top" wrapText="1"/>
    </xf>
    <xf numFmtId="2" fontId="12" fillId="7" borderId="0" xfId="106" applyNumberFormat="1" applyFont="1" applyFill="1" applyBorder="1" applyAlignment="1">
      <alignment vertical="top" wrapText="1"/>
    </xf>
    <xf numFmtId="2" fontId="12" fillId="7" borderId="12" xfId="106" applyNumberFormat="1" applyFont="1" applyFill="1" applyBorder="1" applyAlignment="1">
      <alignment vertical="top" wrapText="1"/>
    </xf>
    <xf numFmtId="2" fontId="13" fillId="15" borderId="8" xfId="57" applyNumberFormat="1" applyFont="1" applyFill="1" applyBorder="1" applyAlignment="1">
      <alignment vertical="center" wrapText="1"/>
    </xf>
    <xf numFmtId="2" fontId="13" fillId="15" borderId="9" xfId="57" applyNumberFormat="1" applyFont="1" applyFill="1" applyBorder="1" applyAlignment="1">
      <alignment vertical="center" wrapText="1"/>
    </xf>
    <xf numFmtId="2" fontId="13" fillId="15" borderId="10" xfId="57" applyNumberFormat="1" applyFont="1" applyFill="1" applyBorder="1" applyAlignment="1">
      <alignment vertical="center" wrapText="1"/>
    </xf>
    <xf numFmtId="166" fontId="52" fillId="6" borderId="41" xfId="2" applyNumberFormat="1" applyFont="1" applyFill="1" applyBorder="1" applyAlignment="1">
      <alignment vertical="top"/>
    </xf>
    <xf numFmtId="2" fontId="12" fillId="9" borderId="8" xfId="106" applyNumberFormat="1" applyFont="1" applyFill="1" applyBorder="1" applyAlignment="1">
      <alignment vertical="top" wrapText="1"/>
    </xf>
    <xf numFmtId="2" fontId="12" fillId="9" borderId="9" xfId="106" applyNumberFormat="1" applyFont="1" applyFill="1" applyBorder="1" applyAlignment="1">
      <alignment vertical="top" wrapText="1"/>
    </xf>
    <xf numFmtId="2" fontId="12" fillId="9" borderId="10" xfId="106" applyNumberFormat="1" applyFont="1" applyFill="1" applyBorder="1" applyAlignment="1">
      <alignment vertical="top" wrapText="1"/>
    </xf>
    <xf numFmtId="2" fontId="12" fillId="9" borderId="11" xfId="106" applyNumberFormat="1" applyFont="1" applyFill="1" applyBorder="1" applyAlignment="1">
      <alignment vertical="top" wrapText="1"/>
    </xf>
    <xf numFmtId="2" fontId="12" fillId="9" borderId="0" xfId="106" applyNumberFormat="1" applyFont="1" applyFill="1" applyBorder="1" applyAlignment="1">
      <alignment vertical="top" wrapText="1"/>
    </xf>
    <xf numFmtId="2" fontId="12" fillId="9" borderId="12" xfId="106" applyNumberFormat="1" applyFont="1" applyFill="1" applyBorder="1" applyAlignment="1">
      <alignment vertical="top" wrapText="1"/>
    </xf>
    <xf numFmtId="2" fontId="12" fillId="9" borderId="13" xfId="106" applyNumberFormat="1" applyFont="1" applyFill="1" applyBorder="1" applyAlignment="1">
      <alignment vertical="top" wrapText="1"/>
    </xf>
    <xf numFmtId="2" fontId="12" fillId="9" borderId="14" xfId="106" applyNumberFormat="1" applyFont="1" applyFill="1" applyBorder="1" applyAlignment="1">
      <alignment vertical="top" wrapText="1"/>
    </xf>
    <xf numFmtId="2" fontId="12" fillId="9" borderId="15" xfId="106" applyNumberFormat="1" applyFont="1" applyFill="1" applyBorder="1" applyAlignment="1">
      <alignment vertical="top" wrapText="1"/>
    </xf>
    <xf numFmtId="2" fontId="13" fillId="7" borderId="23" xfId="57" applyNumberFormat="1" applyFont="1" applyFill="1" applyBorder="1" applyAlignment="1">
      <alignment vertical="center" wrapText="1"/>
    </xf>
    <xf numFmtId="2" fontId="13" fillId="7" borderId="24" xfId="57" applyNumberFormat="1" applyFont="1" applyFill="1" applyBorder="1" applyAlignment="1">
      <alignment vertical="center" wrapText="1"/>
    </xf>
    <xf numFmtId="2" fontId="13" fillId="7" borderId="25" xfId="57" applyNumberFormat="1" applyFont="1" applyFill="1" applyBorder="1" applyAlignment="1">
      <alignment vertical="center" wrapText="1"/>
    </xf>
    <xf numFmtId="0" fontId="42" fillId="10" borderId="58" xfId="106" applyNumberFormat="1" applyFont="1" applyFill="1" applyBorder="1" applyAlignment="1">
      <alignment horizontal="left" vertical="top" wrapText="1"/>
    </xf>
    <xf numFmtId="0" fontId="42" fillId="10" borderId="65" xfId="106" applyNumberFormat="1" applyFont="1" applyFill="1" applyBorder="1" applyAlignment="1">
      <alignment horizontal="left" vertical="top" wrapText="1"/>
    </xf>
    <xf numFmtId="0" fontId="42" fillId="10" borderId="40" xfId="106" applyNumberFormat="1" applyFont="1" applyFill="1" applyBorder="1" applyAlignment="1">
      <alignment horizontal="left" vertical="top" wrapText="1"/>
    </xf>
    <xf numFmtId="0" fontId="53" fillId="10" borderId="13" xfId="57" applyFont="1" applyFill="1" applyBorder="1" applyAlignment="1">
      <alignment horizontal="left" vertical="center" wrapText="1"/>
    </xf>
    <xf numFmtId="0" fontId="53" fillId="10" borderId="14" xfId="57" applyFont="1" applyFill="1" applyBorder="1" applyAlignment="1">
      <alignment horizontal="left" vertical="center" wrapText="1"/>
    </xf>
    <xf numFmtId="0" fontId="53" fillId="10" borderId="15" xfId="57" applyFont="1" applyFill="1" applyBorder="1" applyAlignment="1">
      <alignment horizontal="left" vertical="center" wrapText="1"/>
    </xf>
    <xf numFmtId="2" fontId="13" fillId="18" borderId="1" xfId="2" applyNumberFormat="1" applyFont="1" applyFill="1" applyBorder="1" applyAlignment="1">
      <alignment vertical="center" wrapText="1"/>
    </xf>
    <xf numFmtId="2" fontId="13" fillId="18" borderId="3" xfId="2" applyNumberFormat="1" applyFont="1" applyFill="1" applyBorder="1" applyAlignment="1">
      <alignment vertical="center" wrapText="1"/>
    </xf>
    <xf numFmtId="2" fontId="13" fillId="18" borderId="20" xfId="2" applyNumberFormat="1" applyFont="1" applyFill="1" applyBorder="1" applyAlignment="1">
      <alignment vertical="center" wrapText="1"/>
    </xf>
    <xf numFmtId="2" fontId="12" fillId="21" borderId="21" xfId="2" applyNumberFormat="1" applyFont="1" applyFill="1" applyBorder="1" applyAlignment="1">
      <alignment vertical="top" wrapText="1"/>
    </xf>
    <xf numFmtId="2" fontId="12" fillId="18" borderId="21" xfId="2" applyNumberFormat="1" applyFont="1" applyFill="1" applyBorder="1" applyAlignment="1">
      <alignment vertical="top" wrapText="1"/>
    </xf>
    <xf numFmtId="2" fontId="12" fillId="18" borderId="16" xfId="2" applyNumberFormat="1" applyFont="1" applyFill="1" applyBorder="1" applyAlignment="1">
      <alignment vertical="top" wrapText="1"/>
    </xf>
    <xf numFmtId="2" fontId="12" fillId="18" borderId="22" xfId="2" applyNumberFormat="1" applyFont="1" applyFill="1" applyBorder="1" applyAlignment="1">
      <alignment vertical="top" wrapText="1"/>
    </xf>
    <xf numFmtId="2" fontId="12" fillId="7" borderId="21" xfId="2" applyNumberFormat="1" applyFont="1" applyFill="1" applyBorder="1" applyAlignment="1">
      <alignment vertical="top" wrapText="1"/>
    </xf>
    <xf numFmtId="2" fontId="12" fillId="7" borderId="16" xfId="2" applyNumberFormat="1" applyFont="1" applyFill="1" applyBorder="1" applyAlignment="1">
      <alignment vertical="top" wrapText="1"/>
    </xf>
    <xf numFmtId="2" fontId="12" fillId="7" borderId="22" xfId="2" applyNumberFormat="1" applyFont="1" applyFill="1" applyBorder="1" applyAlignment="1">
      <alignment vertical="top" wrapText="1"/>
    </xf>
    <xf numFmtId="0" fontId="11" fillId="10" borderId="1" xfId="2" applyNumberFormat="1" applyFont="1" applyFill="1" applyBorder="1" applyAlignment="1">
      <alignment horizontal="left" vertical="top" wrapText="1"/>
    </xf>
    <xf numFmtId="0" fontId="0" fillId="10" borderId="4" xfId="0" applyFill="1" applyBorder="1" applyAlignment="1">
      <alignment horizontal="left" vertical="top" wrapText="1"/>
    </xf>
    <xf numFmtId="0" fontId="12" fillId="10" borderId="1" xfId="2" applyFont="1" applyFill="1" applyBorder="1" applyAlignment="1">
      <alignment horizontal="center" vertical="center" wrapText="1"/>
    </xf>
    <xf numFmtId="0" fontId="0" fillId="10" borderId="4" xfId="0" applyFill="1" applyBorder="1" applyAlignment="1">
      <alignment horizontal="center" vertical="center" wrapText="1"/>
    </xf>
    <xf numFmtId="0" fontId="12" fillId="14" borderId="8" xfId="106" applyNumberFormat="1" applyFont="1" applyFill="1" applyBorder="1" applyAlignment="1">
      <alignment horizontal="left" vertical="top" wrapText="1"/>
    </xf>
    <xf numFmtId="0" fontId="12" fillId="14" borderId="9" xfId="106" applyNumberFormat="1" applyFont="1" applyFill="1" applyBorder="1" applyAlignment="1">
      <alignment horizontal="left" vertical="top" wrapText="1"/>
    </xf>
    <xf numFmtId="0" fontId="12" fillId="14" borderId="10" xfId="106" applyNumberFormat="1" applyFont="1" applyFill="1" applyBorder="1" applyAlignment="1">
      <alignment horizontal="left" vertical="top" wrapText="1"/>
    </xf>
    <xf numFmtId="0" fontId="12" fillId="14" borderId="11" xfId="106" applyNumberFormat="1" applyFont="1" applyFill="1" applyBorder="1" applyAlignment="1">
      <alignment horizontal="left" vertical="top" wrapText="1"/>
    </xf>
    <xf numFmtId="0" fontId="12" fillId="14" borderId="0" xfId="106" applyNumberFormat="1" applyFont="1" applyFill="1" applyBorder="1" applyAlignment="1">
      <alignment horizontal="left" vertical="top" wrapText="1"/>
    </xf>
    <xf numFmtId="0" fontId="12" fillId="14" borderId="12" xfId="106" applyNumberFormat="1" applyFont="1" applyFill="1" applyBorder="1" applyAlignment="1">
      <alignment horizontal="left" vertical="top" wrapText="1"/>
    </xf>
    <xf numFmtId="0" fontId="12" fillId="14" borderId="13" xfId="106" applyNumberFormat="1" applyFont="1" applyFill="1" applyBorder="1" applyAlignment="1">
      <alignment horizontal="left" vertical="top" wrapText="1"/>
    </xf>
    <xf numFmtId="0" fontId="12" fillId="14" borderId="14" xfId="106" applyNumberFormat="1" applyFont="1" applyFill="1" applyBorder="1" applyAlignment="1">
      <alignment horizontal="left" vertical="top" wrapText="1"/>
    </xf>
    <xf numFmtId="0" fontId="12" fillId="14" borderId="15" xfId="106" applyNumberFormat="1" applyFont="1" applyFill="1" applyBorder="1" applyAlignment="1">
      <alignment horizontal="left" vertical="top" wrapText="1"/>
    </xf>
    <xf numFmtId="0" fontId="11" fillId="10" borderId="1" xfId="2" applyFont="1" applyFill="1" applyBorder="1" applyAlignment="1">
      <alignment horizontal="center" vertical="center" wrapText="1"/>
    </xf>
    <xf numFmtId="0" fontId="27" fillId="10" borderId="1" xfId="2" applyFont="1" applyFill="1" applyBorder="1" applyAlignment="1">
      <alignment horizontal="center" vertical="center"/>
    </xf>
    <xf numFmtId="0" fontId="0" fillId="10" borderId="4" xfId="0" applyFill="1" applyBorder="1" applyAlignment="1">
      <alignment horizontal="center" vertical="center"/>
    </xf>
    <xf numFmtId="0" fontId="53" fillId="14" borderId="23" xfId="57" applyFont="1" applyFill="1" applyBorder="1" applyAlignment="1">
      <alignment horizontal="left" vertical="center" wrapText="1"/>
    </xf>
    <xf numFmtId="0" fontId="53" fillId="14" borderId="24" xfId="57" applyFont="1" applyFill="1" applyBorder="1" applyAlignment="1">
      <alignment horizontal="left" vertical="center" wrapText="1"/>
    </xf>
    <xf numFmtId="0" fontId="53" fillId="14" borderId="25" xfId="57" applyFont="1" applyFill="1" applyBorder="1" applyAlignment="1">
      <alignment horizontal="left" vertical="center" wrapText="1"/>
    </xf>
    <xf numFmtId="0" fontId="0" fillId="0" borderId="0" xfId="0" applyFill="1" applyAlignment="1">
      <alignment wrapText="1"/>
    </xf>
    <xf numFmtId="0" fontId="12" fillId="5" borderId="39" xfId="2" applyNumberFormat="1" applyFont="1" applyFill="1" applyBorder="1" applyAlignment="1">
      <alignment vertical="center" wrapText="1"/>
    </xf>
    <xf numFmtId="2" fontId="13" fillId="12" borderId="1" xfId="2" applyNumberFormat="1" applyFont="1" applyFill="1" applyBorder="1" applyAlignment="1">
      <alignment vertical="center" wrapText="1"/>
    </xf>
    <xf numFmtId="2" fontId="13" fillId="12" borderId="3" xfId="2" applyNumberFormat="1" applyFont="1" applyFill="1" applyBorder="1" applyAlignment="1">
      <alignment vertical="center" wrapText="1"/>
    </xf>
    <xf numFmtId="2" fontId="13" fillId="12" borderId="20" xfId="2" applyNumberFormat="1" applyFont="1" applyFill="1" applyBorder="1" applyAlignment="1">
      <alignment vertical="center" wrapText="1"/>
    </xf>
    <xf numFmtId="166" fontId="17" fillId="12" borderId="1" xfId="2" applyNumberFormat="1" applyFont="1" applyFill="1" applyBorder="1" applyAlignment="1">
      <alignment vertical="top"/>
    </xf>
    <xf numFmtId="166" fontId="17" fillId="12" borderId="3" xfId="2" applyNumberFormat="1" applyFont="1" applyFill="1" applyBorder="1" applyAlignment="1">
      <alignment vertical="top"/>
    </xf>
    <xf numFmtId="166" fontId="17" fillId="12" borderId="20" xfId="2" applyNumberFormat="1" applyFont="1" applyFill="1" applyBorder="1" applyAlignment="1">
      <alignment vertical="top"/>
    </xf>
    <xf numFmtId="2" fontId="12" fillId="12" borderId="21" xfId="2" applyNumberFormat="1" applyFont="1" applyFill="1" applyBorder="1" applyAlignment="1">
      <alignment vertical="top" wrapText="1"/>
    </xf>
    <xf numFmtId="2" fontId="12" fillId="12" borderId="16" xfId="2" applyNumberFormat="1" applyFont="1" applyFill="1" applyBorder="1" applyAlignment="1">
      <alignment vertical="top" wrapText="1"/>
    </xf>
    <xf numFmtId="2" fontId="12" fillId="12" borderId="22" xfId="2" applyNumberFormat="1" applyFont="1" applyFill="1" applyBorder="1" applyAlignment="1">
      <alignment vertical="top" wrapText="1"/>
    </xf>
    <xf numFmtId="2" fontId="12" fillId="12" borderId="8" xfId="106" applyNumberFormat="1" applyFont="1" applyFill="1" applyBorder="1" applyAlignment="1">
      <alignment vertical="top" wrapText="1"/>
    </xf>
    <xf numFmtId="2" fontId="12" fillId="12" borderId="9" xfId="106" applyNumberFormat="1" applyFont="1" applyFill="1" applyBorder="1" applyAlignment="1">
      <alignment vertical="top" wrapText="1"/>
    </xf>
    <xf numFmtId="2" fontId="12" fillId="12" borderId="10" xfId="106" applyNumberFormat="1" applyFont="1" applyFill="1" applyBorder="1" applyAlignment="1">
      <alignment vertical="top" wrapText="1"/>
    </xf>
    <xf numFmtId="2" fontId="12" fillId="12" borderId="11" xfId="106" applyNumberFormat="1" applyFont="1" applyFill="1" applyBorder="1" applyAlignment="1">
      <alignment vertical="top" wrapText="1"/>
    </xf>
    <xf numFmtId="2" fontId="12" fillId="12" borderId="0" xfId="106" applyNumberFormat="1" applyFont="1" applyFill="1" applyBorder="1" applyAlignment="1">
      <alignment vertical="top" wrapText="1"/>
    </xf>
    <xf numFmtId="2" fontId="12" fillId="12" borderId="12" xfId="106" applyNumberFormat="1" applyFont="1" applyFill="1" applyBorder="1" applyAlignment="1">
      <alignment vertical="top" wrapText="1"/>
    </xf>
    <xf numFmtId="2" fontId="12" fillId="12" borderId="13" xfId="106" applyNumberFormat="1" applyFont="1" applyFill="1" applyBorder="1" applyAlignment="1">
      <alignment vertical="top" wrapText="1"/>
    </xf>
    <xf numFmtId="2" fontId="12" fillId="12" borderId="14" xfId="106" applyNumberFormat="1" applyFont="1" applyFill="1" applyBorder="1" applyAlignment="1">
      <alignment vertical="top" wrapText="1"/>
    </xf>
    <xf numFmtId="2" fontId="12" fillId="12" borderId="15" xfId="106" applyNumberFormat="1" applyFont="1" applyFill="1" applyBorder="1" applyAlignment="1">
      <alignment vertical="top" wrapText="1"/>
    </xf>
    <xf numFmtId="166" fontId="13" fillId="12" borderId="23" xfId="57" applyNumberFormat="1" applyFont="1" applyFill="1" applyBorder="1" applyAlignment="1">
      <alignment vertical="center" wrapText="1"/>
    </xf>
    <xf numFmtId="166" fontId="13" fillId="12" borderId="24" xfId="57" applyNumberFormat="1" applyFont="1" applyFill="1" applyBorder="1" applyAlignment="1">
      <alignment vertical="center" wrapText="1"/>
    </xf>
    <xf numFmtId="166" fontId="13" fillId="12" borderId="25" xfId="57" applyNumberFormat="1" applyFont="1" applyFill="1" applyBorder="1" applyAlignment="1">
      <alignment vertical="center" wrapText="1"/>
    </xf>
    <xf numFmtId="0" fontId="12" fillId="5" borderId="19" xfId="2" applyNumberFormat="1" applyFont="1" applyFill="1" applyBorder="1" applyAlignment="1">
      <alignment vertical="center" wrapText="1"/>
    </xf>
    <xf numFmtId="2" fontId="13" fillId="9" borderId="1" xfId="2" applyNumberFormat="1" applyFont="1" applyFill="1" applyBorder="1" applyAlignment="1">
      <alignment vertical="center" wrapText="1"/>
    </xf>
    <xf numFmtId="2" fontId="13" fillId="9" borderId="3" xfId="2" applyNumberFormat="1" applyFont="1" applyFill="1" applyBorder="1" applyAlignment="1">
      <alignment vertical="center" wrapText="1"/>
    </xf>
    <xf numFmtId="2" fontId="13" fillId="9" borderId="20" xfId="2" applyNumberFormat="1" applyFont="1" applyFill="1" applyBorder="1" applyAlignment="1">
      <alignment vertical="center" wrapText="1"/>
    </xf>
    <xf numFmtId="2" fontId="12" fillId="9" borderId="21" xfId="2" applyNumberFormat="1" applyFont="1" applyFill="1" applyBorder="1" applyAlignment="1">
      <alignment vertical="top" wrapText="1"/>
    </xf>
    <xf numFmtId="2" fontId="12" fillId="9" borderId="16" xfId="2" applyNumberFormat="1" applyFont="1" applyFill="1" applyBorder="1" applyAlignment="1">
      <alignment vertical="top" wrapText="1"/>
    </xf>
    <xf numFmtId="2" fontId="12" fillId="9" borderId="22" xfId="2" applyNumberFormat="1" applyFont="1" applyFill="1" applyBorder="1" applyAlignment="1">
      <alignment vertical="top" wrapText="1"/>
    </xf>
    <xf numFmtId="2" fontId="13" fillId="9" borderId="23" xfId="57" applyNumberFormat="1" applyFont="1" applyFill="1" applyBorder="1" applyAlignment="1">
      <alignment vertical="center" wrapText="1"/>
    </xf>
    <xf numFmtId="2" fontId="13" fillId="9" borderId="24" xfId="57" applyNumberFormat="1" applyFont="1" applyFill="1" applyBorder="1" applyAlignment="1">
      <alignment vertical="center" wrapText="1"/>
    </xf>
    <xf numFmtId="2" fontId="13" fillId="9" borderId="25" xfId="57" applyNumberFormat="1" applyFont="1" applyFill="1" applyBorder="1" applyAlignment="1">
      <alignment vertical="center" wrapText="1"/>
    </xf>
    <xf numFmtId="2" fontId="41" fillId="6" borderId="41" xfId="106" applyNumberFormat="1" applyFont="1" applyFill="1" applyBorder="1" applyAlignment="1">
      <alignment vertical="top" wrapText="1"/>
    </xf>
    <xf numFmtId="2" fontId="50" fillId="6" borderId="64" xfId="57" applyNumberFormat="1" applyFont="1" applyFill="1" applyBorder="1" applyAlignment="1">
      <alignment wrapText="1"/>
    </xf>
    <xf numFmtId="2" fontId="50" fillId="6" borderId="41" xfId="57" applyNumberFormat="1" applyFont="1" applyFill="1" applyBorder="1" applyAlignment="1">
      <alignment wrapText="1"/>
    </xf>
    <xf numFmtId="0" fontId="12" fillId="13" borderId="39" xfId="2" applyNumberFormat="1" applyFont="1" applyFill="1" applyBorder="1" applyAlignment="1">
      <alignment vertical="center" wrapText="1"/>
    </xf>
    <xf numFmtId="0" fontId="12" fillId="13" borderId="18" xfId="2" applyNumberFormat="1" applyFont="1" applyFill="1" applyBorder="1" applyAlignment="1">
      <alignment vertical="center" wrapText="1"/>
    </xf>
    <xf numFmtId="0" fontId="12" fillId="13" borderId="19" xfId="2" applyNumberFormat="1" applyFont="1" applyFill="1" applyBorder="1" applyAlignment="1">
      <alignment vertical="center" wrapText="1"/>
    </xf>
    <xf numFmtId="0" fontId="12" fillId="6" borderId="8" xfId="106" applyNumberFormat="1" applyFont="1" applyFill="1" applyBorder="1" applyAlignment="1">
      <alignment horizontal="left" vertical="top" wrapText="1"/>
    </xf>
    <xf numFmtId="0" fontId="51" fillId="6" borderId="9" xfId="0" applyFont="1" applyFill="1" applyBorder="1" applyAlignment="1">
      <alignment horizontal="left"/>
    </xf>
    <xf numFmtId="0" fontId="51" fillId="6" borderId="10" xfId="0" applyFont="1" applyFill="1" applyBorder="1" applyAlignment="1">
      <alignment horizontal="left"/>
    </xf>
    <xf numFmtId="0" fontId="51" fillId="6" borderId="11" xfId="0" applyFont="1" applyFill="1" applyBorder="1" applyAlignment="1">
      <alignment horizontal="left"/>
    </xf>
    <xf numFmtId="0" fontId="51" fillId="6" borderId="0" xfId="0" applyFont="1" applyFill="1" applyAlignment="1">
      <alignment horizontal="left"/>
    </xf>
    <xf numFmtId="0" fontId="51" fillId="6" borderId="12" xfId="0" applyFont="1" applyFill="1" applyBorder="1" applyAlignment="1">
      <alignment horizontal="left"/>
    </xf>
    <xf numFmtId="0" fontId="51" fillId="6" borderId="13" xfId="0" applyFont="1" applyFill="1" applyBorder="1" applyAlignment="1">
      <alignment horizontal="left"/>
    </xf>
    <xf numFmtId="0" fontId="51" fillId="6" borderId="14" xfId="0" applyFont="1" applyFill="1" applyBorder="1" applyAlignment="1">
      <alignment horizontal="left"/>
    </xf>
    <xf numFmtId="0" fontId="51" fillId="6" borderId="15" xfId="0" applyFont="1" applyFill="1" applyBorder="1" applyAlignment="1">
      <alignment horizontal="left"/>
    </xf>
    <xf numFmtId="0" fontId="42" fillId="10" borderId="21" xfId="700" applyFont="1" applyFill="1" applyBorder="1" applyAlignment="1">
      <alignment horizontal="left" vertical="top" wrapText="1"/>
    </xf>
    <xf numFmtId="0" fontId="42" fillId="10" borderId="16" xfId="700" applyFont="1" applyFill="1" applyBorder="1" applyAlignment="1">
      <alignment horizontal="left" vertical="top" wrapText="1"/>
    </xf>
    <xf numFmtId="0" fontId="42" fillId="10" borderId="22" xfId="700" applyFont="1" applyFill="1" applyBorder="1" applyAlignment="1">
      <alignment horizontal="left" vertical="top" wrapText="1"/>
    </xf>
    <xf numFmtId="166" fontId="17" fillId="18" borderId="1" xfId="2" applyNumberFormat="1" applyFont="1" applyFill="1" applyBorder="1" applyAlignment="1">
      <alignment vertical="top"/>
    </xf>
    <xf numFmtId="166" fontId="17" fillId="18" borderId="3" xfId="2" applyNumberFormat="1" applyFont="1" applyFill="1" applyBorder="1" applyAlignment="1">
      <alignment vertical="top"/>
    </xf>
    <xf numFmtId="166" fontId="17" fillId="18" borderId="20" xfId="2" applyNumberFormat="1" applyFont="1" applyFill="1" applyBorder="1" applyAlignment="1">
      <alignment vertical="top"/>
    </xf>
    <xf numFmtId="2" fontId="12" fillId="15" borderId="21" xfId="2" applyNumberFormat="1" applyFont="1" applyFill="1" applyBorder="1" applyAlignment="1">
      <alignment vertical="top" wrapText="1"/>
    </xf>
    <xf numFmtId="2" fontId="12" fillId="15" borderId="16" xfId="2" applyNumberFormat="1" applyFont="1" applyFill="1" applyBorder="1" applyAlignment="1">
      <alignment vertical="top" wrapText="1"/>
    </xf>
    <xf numFmtId="2" fontId="12" fillId="15" borderId="22" xfId="2" applyNumberFormat="1" applyFont="1" applyFill="1" applyBorder="1" applyAlignment="1">
      <alignment vertical="top" wrapText="1"/>
    </xf>
    <xf numFmtId="2" fontId="12" fillId="15" borderId="8" xfId="106" applyNumberFormat="1" applyFont="1" applyFill="1" applyBorder="1" applyAlignment="1">
      <alignment vertical="top" wrapText="1"/>
    </xf>
    <xf numFmtId="2" fontId="12" fillId="15" borderId="9" xfId="106" applyNumberFormat="1" applyFont="1" applyFill="1" applyBorder="1" applyAlignment="1">
      <alignment vertical="top" wrapText="1"/>
    </xf>
    <xf numFmtId="2" fontId="12" fillId="15" borderId="10" xfId="106" applyNumberFormat="1" applyFont="1" applyFill="1" applyBorder="1" applyAlignment="1">
      <alignment vertical="top" wrapText="1"/>
    </xf>
    <xf numFmtId="2" fontId="12" fillId="15" borderId="11" xfId="106" applyNumberFormat="1" applyFont="1" applyFill="1" applyBorder="1" applyAlignment="1">
      <alignment vertical="top" wrapText="1"/>
    </xf>
    <xf numFmtId="2" fontId="12" fillId="15" borderId="0" xfId="106" applyNumberFormat="1" applyFont="1" applyFill="1" applyBorder="1" applyAlignment="1">
      <alignment vertical="top" wrapText="1"/>
    </xf>
    <xf numFmtId="2" fontId="12" fillId="15" borderId="12" xfId="106" applyNumberFormat="1" applyFont="1" applyFill="1" applyBorder="1" applyAlignment="1">
      <alignment vertical="top" wrapText="1"/>
    </xf>
    <xf numFmtId="166" fontId="17" fillId="10" borderId="1" xfId="309" applyNumberFormat="1" applyFont="1" applyFill="1" applyBorder="1" applyAlignment="1">
      <alignment vertical="top"/>
    </xf>
    <xf numFmtId="166" fontId="17" fillId="10" borderId="3" xfId="309" applyNumberFormat="1" applyFont="1" applyFill="1" applyBorder="1" applyAlignment="1">
      <alignment vertical="top"/>
    </xf>
    <xf numFmtId="166" fontId="17" fillId="10" borderId="20" xfId="309" applyNumberFormat="1" applyFont="1" applyFill="1" applyBorder="1" applyAlignment="1">
      <alignment vertical="top"/>
    </xf>
    <xf numFmtId="2" fontId="12" fillId="7" borderId="23" xfId="57" applyNumberFormat="1" applyFont="1" applyFill="1" applyBorder="1" applyAlignment="1">
      <alignment vertical="center" wrapText="1"/>
    </xf>
    <xf numFmtId="2" fontId="12" fillId="7" borderId="24" xfId="57" applyNumberFormat="1" applyFont="1" applyFill="1" applyBorder="1" applyAlignment="1">
      <alignment vertical="center" wrapText="1"/>
    </xf>
    <xf numFmtId="2" fontId="12" fillId="7" borderId="25" xfId="57" applyNumberFormat="1" applyFont="1" applyFill="1" applyBorder="1" applyAlignment="1">
      <alignment vertical="center" wrapText="1"/>
    </xf>
    <xf numFmtId="0" fontId="11" fillId="14" borderId="17" xfId="699" applyFont="1" applyFill="1" applyBorder="1" applyAlignment="1">
      <alignment horizontal="center" vertical="top" wrapText="1"/>
    </xf>
    <xf numFmtId="0" fontId="11" fillId="14" borderId="18" xfId="699" applyFont="1" applyFill="1" applyBorder="1" applyAlignment="1">
      <alignment horizontal="center" vertical="top" wrapText="1"/>
    </xf>
    <xf numFmtId="0" fontId="11" fillId="14" borderId="19" xfId="699" applyFont="1" applyFill="1" applyBorder="1" applyAlignment="1">
      <alignment horizontal="center" vertical="top" wrapText="1"/>
    </xf>
    <xf numFmtId="2" fontId="13" fillId="13" borderId="1" xfId="2" applyNumberFormat="1" applyFont="1" applyFill="1" applyBorder="1" applyAlignment="1">
      <alignment vertical="center" wrapText="1"/>
    </xf>
    <xf numFmtId="2" fontId="13" fillId="13" borderId="3" xfId="2" applyNumberFormat="1" applyFont="1" applyFill="1" applyBorder="1" applyAlignment="1">
      <alignment vertical="center" wrapText="1"/>
    </xf>
    <xf numFmtId="2" fontId="13" fillId="13" borderId="20" xfId="2" applyNumberFormat="1" applyFont="1" applyFill="1" applyBorder="1" applyAlignment="1">
      <alignment vertical="center" wrapText="1"/>
    </xf>
    <xf numFmtId="0" fontId="12" fillId="5" borderId="39" xfId="114" applyNumberFormat="1" applyFont="1" applyFill="1" applyBorder="1" applyAlignment="1">
      <alignment vertical="center" wrapText="1"/>
    </xf>
    <xf numFmtId="2" fontId="12" fillId="13" borderId="21" xfId="2" applyNumberFormat="1" applyFont="1" applyFill="1" applyBorder="1" applyAlignment="1">
      <alignment vertical="top" wrapText="1"/>
    </xf>
    <xf numFmtId="2" fontId="12" fillId="13" borderId="16" xfId="2" applyNumberFormat="1" applyFont="1" applyFill="1" applyBorder="1" applyAlignment="1">
      <alignment vertical="top" wrapText="1"/>
    </xf>
    <xf numFmtId="2" fontId="12" fillId="13" borderId="22" xfId="2" applyNumberFormat="1" applyFont="1" applyFill="1" applyBorder="1" applyAlignment="1">
      <alignment vertical="top" wrapText="1"/>
    </xf>
    <xf numFmtId="2" fontId="12" fillId="13" borderId="8" xfId="106" applyNumberFormat="1" applyFont="1" applyFill="1" applyBorder="1" applyAlignment="1">
      <alignment vertical="top" wrapText="1"/>
    </xf>
    <xf numFmtId="2" fontId="12" fillId="13" borderId="9" xfId="106" applyNumberFormat="1" applyFont="1" applyFill="1" applyBorder="1" applyAlignment="1">
      <alignment vertical="top" wrapText="1"/>
    </xf>
    <xf numFmtId="2" fontId="12" fillId="13" borderId="10" xfId="106" applyNumberFormat="1" applyFont="1" applyFill="1" applyBorder="1" applyAlignment="1">
      <alignment vertical="top" wrapText="1"/>
    </xf>
    <xf numFmtId="2" fontId="12" fillId="13" borderId="11" xfId="106" applyNumberFormat="1" applyFont="1" applyFill="1" applyBorder="1" applyAlignment="1">
      <alignment vertical="top" wrapText="1"/>
    </xf>
    <xf numFmtId="2" fontId="12" fillId="13" borderId="0" xfId="106" applyNumberFormat="1" applyFont="1" applyFill="1" applyBorder="1" applyAlignment="1">
      <alignment vertical="top" wrapText="1"/>
    </xf>
    <xf numFmtId="2" fontId="12" fillId="13" borderId="12" xfId="106" applyNumberFormat="1" applyFont="1" applyFill="1" applyBorder="1" applyAlignment="1">
      <alignment vertical="top" wrapText="1"/>
    </xf>
    <xf numFmtId="2" fontId="12" fillId="13" borderId="13" xfId="106" applyNumberFormat="1" applyFont="1" applyFill="1" applyBorder="1" applyAlignment="1">
      <alignment vertical="top" wrapText="1"/>
    </xf>
    <xf numFmtId="2" fontId="12" fillId="13" borderId="14" xfId="106" applyNumberFormat="1" applyFont="1" applyFill="1" applyBorder="1" applyAlignment="1">
      <alignment vertical="top" wrapText="1"/>
    </xf>
    <xf numFmtId="2" fontId="12" fillId="13" borderId="15" xfId="106" applyNumberFormat="1" applyFont="1" applyFill="1" applyBorder="1" applyAlignment="1">
      <alignment vertical="top" wrapText="1"/>
    </xf>
    <xf numFmtId="2" fontId="13" fillId="13" borderId="23" xfId="57" applyNumberFormat="1" applyFont="1" applyFill="1" applyBorder="1" applyAlignment="1">
      <alignment vertical="center" wrapText="1"/>
    </xf>
    <xf numFmtId="2" fontId="13" fillId="13" borderId="24" xfId="57" applyNumberFormat="1" applyFont="1" applyFill="1" applyBorder="1" applyAlignment="1">
      <alignment vertical="center" wrapText="1"/>
    </xf>
    <xf numFmtId="2" fontId="13" fillId="13" borderId="25" xfId="57" applyNumberFormat="1" applyFont="1" applyFill="1" applyBorder="1" applyAlignment="1">
      <alignment vertical="center" wrapText="1"/>
    </xf>
    <xf numFmtId="2" fontId="13" fillId="21" borderId="36" xfId="2" applyNumberFormat="1" applyFont="1" applyFill="1" applyBorder="1" applyAlignment="1">
      <alignment vertical="center" wrapText="1"/>
    </xf>
    <xf numFmtId="2" fontId="13" fillId="10" borderId="1" xfId="309" applyNumberFormat="1" applyFont="1" applyFill="1" applyBorder="1" applyAlignment="1">
      <alignment vertical="center" wrapText="1"/>
    </xf>
    <xf numFmtId="2" fontId="13" fillId="10" borderId="3" xfId="309" applyNumberFormat="1" applyFont="1" applyFill="1" applyBorder="1" applyAlignment="1">
      <alignment vertical="center" wrapText="1"/>
    </xf>
    <xf numFmtId="2" fontId="13" fillId="10" borderId="20" xfId="309" applyNumberFormat="1" applyFont="1" applyFill="1" applyBorder="1" applyAlignment="1">
      <alignment vertical="center" wrapText="1"/>
    </xf>
    <xf numFmtId="0" fontId="12" fillId="14" borderId="21" xfId="699" applyFont="1" applyFill="1" applyBorder="1" applyAlignment="1">
      <alignment horizontal="left" vertical="top" wrapText="1"/>
    </xf>
    <xf numFmtId="0" fontId="12" fillId="14" borderId="16" xfId="699" applyFont="1" applyFill="1" applyBorder="1" applyAlignment="1">
      <alignment horizontal="left" vertical="top" wrapText="1"/>
    </xf>
    <xf numFmtId="0" fontId="12" fillId="14" borderId="22" xfId="699" applyFont="1" applyFill="1" applyBorder="1" applyAlignment="1">
      <alignment horizontal="left" vertical="top" wrapText="1"/>
    </xf>
    <xf numFmtId="166" fontId="11" fillId="14" borderId="1" xfId="699" applyNumberFormat="1" applyFont="1" applyFill="1" applyBorder="1" applyAlignment="1">
      <alignment horizontal="center" vertical="top"/>
    </xf>
    <xf numFmtId="166" fontId="11" fillId="14" borderId="3" xfId="699" applyNumberFormat="1" applyFont="1" applyFill="1" applyBorder="1" applyAlignment="1">
      <alignment horizontal="center" vertical="top"/>
    </xf>
    <xf numFmtId="166" fontId="11" fillId="14" borderId="20" xfId="699" applyNumberFormat="1" applyFont="1" applyFill="1" applyBorder="1" applyAlignment="1">
      <alignment horizontal="center" vertical="top"/>
    </xf>
    <xf numFmtId="2" fontId="12" fillId="19" borderId="21" xfId="2" applyNumberFormat="1" applyFont="1" applyFill="1" applyBorder="1" applyAlignment="1">
      <alignment vertical="top" wrapText="1"/>
    </xf>
    <xf numFmtId="2" fontId="12" fillId="19" borderId="16" xfId="2" applyNumberFormat="1" applyFont="1" applyFill="1" applyBorder="1" applyAlignment="1">
      <alignment vertical="top" wrapText="1"/>
    </xf>
    <xf numFmtId="2" fontId="12" fillId="19" borderId="54" xfId="2" applyNumberFormat="1" applyFont="1" applyFill="1" applyBorder="1" applyAlignment="1">
      <alignment vertical="top" wrapText="1"/>
    </xf>
    <xf numFmtId="2" fontId="12" fillId="19" borderId="8" xfId="106" applyNumberFormat="1" applyFont="1" applyFill="1" applyBorder="1" applyAlignment="1">
      <alignment vertical="top" wrapText="1"/>
    </xf>
    <xf numFmtId="2" fontId="12" fillId="19" borderId="9" xfId="106" applyNumberFormat="1" applyFont="1" applyFill="1" applyBorder="1" applyAlignment="1">
      <alignment vertical="top" wrapText="1"/>
    </xf>
    <xf numFmtId="2" fontId="12" fillId="19" borderId="10" xfId="106" applyNumberFormat="1" applyFont="1" applyFill="1" applyBorder="1" applyAlignment="1">
      <alignment vertical="top" wrapText="1"/>
    </xf>
    <xf numFmtId="2" fontId="12" fillId="19" borderId="11" xfId="106" applyNumberFormat="1" applyFont="1" applyFill="1" applyBorder="1" applyAlignment="1">
      <alignment vertical="top" wrapText="1"/>
    </xf>
    <xf numFmtId="2" fontId="12" fillId="19" borderId="0" xfId="106" applyNumberFormat="1" applyFont="1" applyFill="1" applyBorder="1" applyAlignment="1">
      <alignment vertical="top" wrapText="1"/>
    </xf>
    <xf numFmtId="2" fontId="12" fillId="19" borderId="12" xfId="106" applyNumberFormat="1" applyFont="1" applyFill="1" applyBorder="1" applyAlignment="1">
      <alignment vertical="top" wrapText="1"/>
    </xf>
    <xf numFmtId="2" fontId="12" fillId="19" borderId="13" xfId="106" applyNumberFormat="1" applyFont="1" applyFill="1" applyBorder="1" applyAlignment="1">
      <alignment vertical="top" wrapText="1"/>
    </xf>
    <xf numFmtId="2" fontId="12" fillId="19" borderId="14" xfId="106" applyNumberFormat="1" applyFont="1" applyFill="1" applyBorder="1" applyAlignment="1">
      <alignment vertical="top" wrapText="1"/>
    </xf>
    <xf numFmtId="2" fontId="12" fillId="19" borderId="15" xfId="106" applyNumberFormat="1" applyFont="1" applyFill="1" applyBorder="1" applyAlignment="1">
      <alignment vertical="top" wrapText="1"/>
    </xf>
    <xf numFmtId="166" fontId="17" fillId="13" borderId="1" xfId="2" applyNumberFormat="1" applyFont="1" applyFill="1" applyBorder="1" applyAlignment="1">
      <alignment vertical="top"/>
    </xf>
    <xf numFmtId="166" fontId="17" fillId="13" borderId="3" xfId="2" applyNumberFormat="1" applyFont="1" applyFill="1" applyBorder="1" applyAlignment="1">
      <alignment vertical="top"/>
    </xf>
    <xf numFmtId="166" fontId="17" fillId="13" borderId="20" xfId="2" applyNumberFormat="1" applyFont="1" applyFill="1" applyBorder="1" applyAlignment="1">
      <alignment vertical="top"/>
    </xf>
    <xf numFmtId="2" fontId="13" fillId="24" borderId="32" xfId="57" applyNumberFormat="1" applyFont="1" applyFill="1" applyBorder="1" applyAlignment="1">
      <alignment vertical="center" wrapText="1"/>
    </xf>
    <xf numFmtId="2" fontId="13" fillId="24" borderId="33" xfId="57" applyNumberFormat="1" applyFont="1" applyFill="1" applyBorder="1" applyAlignment="1">
      <alignment vertical="center" wrapText="1"/>
    </xf>
    <xf numFmtId="2" fontId="13" fillId="24" borderId="5" xfId="57" applyNumberFormat="1" applyFont="1" applyFill="1" applyBorder="1" applyAlignment="1">
      <alignment vertical="center" wrapText="1"/>
    </xf>
    <xf numFmtId="2" fontId="12" fillId="11" borderId="21" xfId="2" applyNumberFormat="1" applyFont="1" applyFill="1" applyBorder="1" applyAlignment="1">
      <alignment vertical="top" wrapText="1"/>
    </xf>
    <xf numFmtId="2" fontId="12" fillId="11" borderId="16" xfId="2" applyNumberFormat="1" applyFont="1" applyFill="1" applyBorder="1" applyAlignment="1">
      <alignment vertical="top" wrapText="1"/>
    </xf>
    <xf numFmtId="2" fontId="12" fillId="11" borderId="22" xfId="2" applyNumberFormat="1" applyFont="1" applyFill="1" applyBorder="1" applyAlignment="1">
      <alignment vertical="top" wrapText="1"/>
    </xf>
    <xf numFmtId="166" fontId="17" fillId="21" borderId="1" xfId="2" applyNumberFormat="1" applyFont="1" applyFill="1" applyBorder="1" applyAlignment="1">
      <alignment vertical="top"/>
    </xf>
    <xf numFmtId="2" fontId="12" fillId="22" borderId="21" xfId="2" applyNumberFormat="1" applyFont="1" applyFill="1" applyBorder="1" applyAlignment="1">
      <alignment vertical="top" wrapText="1"/>
    </xf>
    <xf numFmtId="2" fontId="12" fillId="22" borderId="16" xfId="2" applyNumberFormat="1" applyFont="1" applyFill="1" applyBorder="1" applyAlignment="1">
      <alignment vertical="top" wrapText="1"/>
    </xf>
    <xf numFmtId="2" fontId="12" fillId="22" borderId="22" xfId="2" applyNumberFormat="1" applyFont="1" applyFill="1" applyBorder="1" applyAlignment="1">
      <alignment vertical="top" wrapText="1"/>
    </xf>
    <xf numFmtId="2" fontId="12" fillId="22" borderId="8" xfId="106" applyNumberFormat="1" applyFont="1" applyFill="1" applyBorder="1" applyAlignment="1">
      <alignment vertical="top" wrapText="1"/>
    </xf>
    <xf numFmtId="2" fontId="12" fillId="22" borderId="9" xfId="106" applyNumberFormat="1" applyFont="1" applyFill="1" applyBorder="1" applyAlignment="1">
      <alignment vertical="top" wrapText="1"/>
    </xf>
    <xf numFmtId="2" fontId="12" fillId="22" borderId="10" xfId="106" applyNumberFormat="1" applyFont="1" applyFill="1" applyBorder="1" applyAlignment="1">
      <alignment vertical="top" wrapText="1"/>
    </xf>
    <xf numFmtId="2" fontId="12" fillId="22" borderId="11" xfId="106" applyNumberFormat="1" applyFont="1" applyFill="1" applyBorder="1" applyAlignment="1">
      <alignment vertical="top" wrapText="1"/>
    </xf>
    <xf numFmtId="2" fontId="12" fillId="22" borderId="0" xfId="106" applyNumberFormat="1" applyFont="1" applyFill="1" applyBorder="1" applyAlignment="1">
      <alignment vertical="top" wrapText="1"/>
    </xf>
    <xf numFmtId="2" fontId="12" fillId="22" borderId="12" xfId="106" applyNumberFormat="1" applyFont="1" applyFill="1" applyBorder="1" applyAlignment="1">
      <alignment vertical="top" wrapText="1"/>
    </xf>
    <xf numFmtId="2" fontId="12" fillId="22" borderId="13" xfId="106" applyNumberFormat="1" applyFont="1" applyFill="1" applyBorder="1" applyAlignment="1">
      <alignment vertical="top" wrapText="1"/>
    </xf>
    <xf numFmtId="2" fontId="12" fillId="22" borderId="14" xfId="106" applyNumberFormat="1" applyFont="1" applyFill="1" applyBorder="1" applyAlignment="1">
      <alignment vertical="top" wrapText="1"/>
    </xf>
    <xf numFmtId="2" fontId="12" fillId="22" borderId="15" xfId="106" applyNumberFormat="1" applyFont="1" applyFill="1" applyBorder="1" applyAlignment="1">
      <alignment vertical="top" wrapText="1"/>
    </xf>
    <xf numFmtId="2" fontId="12" fillId="22" borderId="23" xfId="57" applyNumberFormat="1" applyFont="1" applyFill="1" applyBorder="1" applyAlignment="1">
      <alignment vertical="center" wrapText="1"/>
    </xf>
    <xf numFmtId="2" fontId="12" fillId="22" borderId="24" xfId="57" applyNumberFormat="1" applyFont="1" applyFill="1" applyBorder="1" applyAlignment="1">
      <alignment vertical="center" wrapText="1"/>
    </xf>
    <xf numFmtId="2" fontId="12" fillId="22" borderId="25" xfId="57" applyNumberFormat="1" applyFont="1" applyFill="1" applyBorder="1" applyAlignment="1">
      <alignment vertical="center" wrapText="1"/>
    </xf>
    <xf numFmtId="2" fontId="12" fillId="10" borderId="21" xfId="309" applyNumberFormat="1" applyFont="1" applyFill="1" applyBorder="1" applyAlignment="1">
      <alignment vertical="top" wrapText="1"/>
    </xf>
    <xf numFmtId="2" fontId="12" fillId="10" borderId="16" xfId="309" applyNumberFormat="1" applyFont="1" applyFill="1" applyBorder="1" applyAlignment="1">
      <alignment vertical="top" wrapText="1"/>
    </xf>
    <xf numFmtId="2" fontId="12" fillId="10" borderId="22" xfId="309" applyNumberFormat="1" applyFont="1" applyFill="1" applyBorder="1" applyAlignment="1">
      <alignment vertical="top" wrapText="1"/>
    </xf>
    <xf numFmtId="2" fontId="12" fillId="10" borderId="8" xfId="106" applyNumberFormat="1" applyFont="1" applyFill="1" applyBorder="1" applyAlignment="1">
      <alignment vertical="top" wrapText="1"/>
    </xf>
    <xf numFmtId="2" fontId="12" fillId="10" borderId="9" xfId="106" applyNumberFormat="1" applyFont="1" applyFill="1" applyBorder="1" applyAlignment="1">
      <alignment vertical="top" wrapText="1"/>
    </xf>
    <xf numFmtId="2" fontId="12" fillId="10" borderId="10" xfId="106" applyNumberFormat="1" applyFont="1" applyFill="1" applyBorder="1" applyAlignment="1">
      <alignment vertical="top" wrapText="1"/>
    </xf>
    <xf numFmtId="2" fontId="12" fillId="10" borderId="11" xfId="106" applyNumberFormat="1" applyFont="1" applyFill="1" applyBorder="1" applyAlignment="1">
      <alignment vertical="top" wrapText="1"/>
    </xf>
    <xf numFmtId="2" fontId="12" fillId="10" borderId="0" xfId="106" applyNumberFormat="1" applyFont="1" applyFill="1" applyBorder="1" applyAlignment="1">
      <alignment vertical="top" wrapText="1"/>
    </xf>
    <xf numFmtId="2" fontId="12" fillId="10" borderId="12" xfId="106" applyNumberFormat="1" applyFont="1" applyFill="1" applyBorder="1" applyAlignment="1">
      <alignment vertical="top" wrapText="1"/>
    </xf>
    <xf numFmtId="2" fontId="12" fillId="10" borderId="13" xfId="106" applyNumberFormat="1" applyFont="1" applyFill="1" applyBorder="1" applyAlignment="1">
      <alignment vertical="top" wrapText="1"/>
    </xf>
    <xf numFmtId="2" fontId="12" fillId="10" borderId="14" xfId="106" applyNumberFormat="1" applyFont="1" applyFill="1" applyBorder="1" applyAlignment="1">
      <alignment vertical="top" wrapText="1"/>
    </xf>
    <xf numFmtId="2" fontId="12" fillId="10" borderId="15" xfId="106" applyNumberFormat="1" applyFont="1" applyFill="1" applyBorder="1" applyAlignment="1">
      <alignment vertical="top" wrapText="1"/>
    </xf>
    <xf numFmtId="2" fontId="12" fillId="10" borderId="23" xfId="57" applyNumberFormat="1" applyFont="1" applyFill="1" applyBorder="1" applyAlignment="1">
      <alignment vertical="center" wrapText="1"/>
    </xf>
    <xf numFmtId="2" fontId="12" fillId="10" borderId="24" xfId="57" applyNumberFormat="1" applyFont="1" applyFill="1" applyBorder="1" applyAlignment="1">
      <alignment vertical="center" wrapText="1"/>
    </xf>
    <xf numFmtId="2" fontId="12" fillId="10" borderId="25" xfId="57" applyNumberFormat="1" applyFont="1" applyFill="1" applyBorder="1" applyAlignment="1">
      <alignment vertical="center" wrapText="1"/>
    </xf>
    <xf numFmtId="0" fontId="11" fillId="10" borderId="21" xfId="2" applyFont="1" applyFill="1" applyBorder="1" applyAlignment="1">
      <alignment horizontal="left" vertical="top" wrapText="1"/>
    </xf>
    <xf numFmtId="0" fontId="11" fillId="10" borderId="16" xfId="2" applyFont="1" applyFill="1" applyBorder="1" applyAlignment="1">
      <alignment horizontal="left" vertical="top" wrapText="1"/>
    </xf>
    <xf numFmtId="0" fontId="11" fillId="10" borderId="22" xfId="2" applyFont="1" applyFill="1" applyBorder="1" applyAlignment="1">
      <alignment horizontal="left" vertical="top" wrapText="1"/>
    </xf>
    <xf numFmtId="2" fontId="12" fillId="7" borderId="13" xfId="106" applyNumberFormat="1" applyFont="1" applyFill="1" applyBorder="1" applyAlignment="1">
      <alignment vertical="top" wrapText="1"/>
    </xf>
    <xf numFmtId="2" fontId="12" fillId="7" borderId="14" xfId="106" applyNumberFormat="1" applyFont="1" applyFill="1" applyBorder="1" applyAlignment="1">
      <alignment vertical="top" wrapText="1"/>
    </xf>
    <xf numFmtId="2" fontId="12" fillId="7" borderId="15" xfId="106" applyNumberFormat="1" applyFont="1" applyFill="1" applyBorder="1" applyAlignment="1">
      <alignment vertical="top" wrapText="1"/>
    </xf>
    <xf numFmtId="2" fontId="12" fillId="18" borderId="8" xfId="106" applyNumberFormat="1" applyFont="1" applyFill="1" applyBorder="1" applyAlignment="1">
      <alignment vertical="top" wrapText="1"/>
    </xf>
    <xf numFmtId="2" fontId="12" fillId="18" borderId="9" xfId="106" applyNumberFormat="1" applyFont="1" applyFill="1" applyBorder="1" applyAlignment="1">
      <alignment vertical="top" wrapText="1"/>
    </xf>
    <xf numFmtId="2" fontId="12" fillId="18" borderId="10" xfId="106" applyNumberFormat="1" applyFont="1" applyFill="1" applyBorder="1" applyAlignment="1">
      <alignment vertical="top" wrapText="1"/>
    </xf>
    <xf numFmtId="2" fontId="12" fillId="18" borderId="11" xfId="106" applyNumberFormat="1" applyFont="1" applyFill="1" applyBorder="1" applyAlignment="1">
      <alignment vertical="top" wrapText="1"/>
    </xf>
    <xf numFmtId="2" fontId="12" fillId="18" borderId="0" xfId="106" applyNumberFormat="1" applyFont="1" applyFill="1" applyBorder="1" applyAlignment="1">
      <alignment vertical="top" wrapText="1"/>
    </xf>
    <xf numFmtId="2" fontId="12" fillId="18" borderId="12" xfId="106" applyNumberFormat="1" applyFont="1" applyFill="1" applyBorder="1" applyAlignment="1">
      <alignment vertical="top" wrapText="1"/>
    </xf>
    <xf numFmtId="2" fontId="12" fillId="18" borderId="13" xfId="106" applyNumberFormat="1" applyFont="1" applyFill="1" applyBorder="1" applyAlignment="1">
      <alignment vertical="top" wrapText="1"/>
    </xf>
    <xf numFmtId="2" fontId="12" fillId="18" borderId="14" xfId="106" applyNumberFormat="1" applyFont="1" applyFill="1" applyBorder="1" applyAlignment="1">
      <alignment vertical="top" wrapText="1"/>
    </xf>
    <xf numFmtId="2" fontId="12" fillId="18" borderId="15" xfId="106" applyNumberFormat="1" applyFont="1" applyFill="1" applyBorder="1" applyAlignment="1">
      <alignment vertical="top" wrapText="1"/>
    </xf>
    <xf numFmtId="2" fontId="13" fillId="18" borderId="23" xfId="57" applyNumberFormat="1" applyFont="1" applyFill="1" applyBorder="1" applyAlignment="1">
      <alignment vertical="center" wrapText="1"/>
    </xf>
    <xf numFmtId="2" fontId="13" fillId="18" borderId="24" xfId="57" applyNumberFormat="1" applyFont="1" applyFill="1" applyBorder="1" applyAlignment="1">
      <alignment vertical="center" wrapText="1"/>
    </xf>
    <xf numFmtId="2" fontId="13" fillId="18" borderId="25" xfId="57" applyNumberFormat="1" applyFont="1" applyFill="1" applyBorder="1" applyAlignment="1">
      <alignment vertical="center" wrapText="1"/>
    </xf>
    <xf numFmtId="166" fontId="17" fillId="16" borderId="1" xfId="2" applyNumberFormat="1" applyFont="1" applyFill="1" applyBorder="1" applyAlignment="1">
      <alignment vertical="top"/>
    </xf>
    <xf numFmtId="166" fontId="17" fillId="16" borderId="3" xfId="2" applyNumberFormat="1" applyFont="1" applyFill="1" applyBorder="1" applyAlignment="1">
      <alignment vertical="top"/>
    </xf>
    <xf numFmtId="2" fontId="12" fillId="16" borderId="21" xfId="2" applyNumberFormat="1" applyFont="1" applyFill="1" applyBorder="1" applyAlignment="1">
      <alignment vertical="top" wrapText="1"/>
    </xf>
    <xf numFmtId="2" fontId="12" fillId="16" borderId="16" xfId="2" applyNumberFormat="1" applyFont="1" applyFill="1" applyBorder="1" applyAlignment="1">
      <alignment vertical="top" wrapText="1"/>
    </xf>
    <xf numFmtId="0" fontId="11" fillId="16" borderId="1" xfId="2" applyNumberFormat="1" applyFont="1" applyFill="1" applyBorder="1" applyAlignment="1">
      <alignment horizontal="left" vertical="top" wrapText="1"/>
    </xf>
    <xf numFmtId="0" fontId="11" fillId="16" borderId="4" xfId="2" applyNumberFormat="1" applyFont="1" applyFill="1" applyBorder="1" applyAlignment="1">
      <alignment horizontal="left" vertical="top" wrapText="1"/>
    </xf>
    <xf numFmtId="166" fontId="17" fillId="16" borderId="1" xfId="2" applyNumberFormat="1" applyFont="1" applyFill="1" applyBorder="1" applyAlignment="1">
      <alignment horizontal="center" vertical="center"/>
    </xf>
    <xf numFmtId="166" fontId="17" fillId="16" borderId="4" xfId="2" applyNumberFormat="1" applyFont="1" applyFill="1" applyBorder="1" applyAlignment="1">
      <alignment horizontal="center" vertical="center"/>
    </xf>
    <xf numFmtId="2" fontId="36" fillId="6" borderId="48" xfId="0" applyNumberFormat="1" applyFont="1" applyFill="1" applyBorder="1" applyAlignment="1">
      <alignment vertical="top" wrapText="1"/>
    </xf>
    <xf numFmtId="2" fontId="36" fillId="6" borderId="49" xfId="0" applyNumberFormat="1" applyFont="1" applyFill="1" applyBorder="1" applyAlignment="1">
      <alignment vertical="top" wrapText="1"/>
    </xf>
    <xf numFmtId="2" fontId="36" fillId="6" borderId="50" xfId="0" applyNumberFormat="1" applyFont="1" applyFill="1" applyBorder="1" applyAlignment="1">
      <alignment vertical="top" wrapText="1"/>
    </xf>
    <xf numFmtId="2" fontId="12" fillId="8" borderId="21" xfId="2" applyNumberFormat="1" applyFont="1" applyFill="1" applyBorder="1" applyAlignment="1">
      <alignment vertical="top" wrapText="1"/>
    </xf>
    <xf numFmtId="2" fontId="12" fillId="8" borderId="16" xfId="2" applyNumberFormat="1" applyFont="1" applyFill="1" applyBorder="1" applyAlignment="1">
      <alignment vertical="top" wrapText="1"/>
    </xf>
    <xf numFmtId="2" fontId="12" fillId="8" borderId="54" xfId="2" applyNumberFormat="1" applyFont="1" applyFill="1" applyBorder="1" applyAlignment="1">
      <alignment vertical="top" wrapText="1"/>
    </xf>
    <xf numFmtId="2" fontId="12" fillId="24" borderId="21" xfId="2" applyNumberFormat="1" applyFont="1" applyFill="1" applyBorder="1" applyAlignment="1">
      <alignment vertical="top" wrapText="1"/>
    </xf>
    <xf numFmtId="2" fontId="12" fillId="24" borderId="16" xfId="2" applyNumberFormat="1" applyFont="1" applyFill="1" applyBorder="1" applyAlignment="1">
      <alignment vertical="top" wrapText="1"/>
    </xf>
    <xf numFmtId="2" fontId="12" fillId="24" borderId="8" xfId="106" applyNumberFormat="1" applyFont="1" applyFill="1" applyBorder="1" applyAlignment="1">
      <alignment vertical="top" wrapText="1"/>
    </xf>
    <xf numFmtId="2" fontId="12" fillId="24" borderId="9" xfId="106" applyNumberFormat="1" applyFont="1" applyFill="1" applyBorder="1" applyAlignment="1">
      <alignment vertical="top" wrapText="1"/>
    </xf>
    <xf numFmtId="2" fontId="12" fillId="24" borderId="10" xfId="106" applyNumberFormat="1" applyFont="1" applyFill="1" applyBorder="1" applyAlignment="1">
      <alignment vertical="top" wrapText="1"/>
    </xf>
    <xf numFmtId="2" fontId="12" fillId="24" borderId="11" xfId="106" applyNumberFormat="1" applyFont="1" applyFill="1" applyBorder="1" applyAlignment="1">
      <alignment vertical="top" wrapText="1"/>
    </xf>
    <xf numFmtId="2" fontId="12" fillId="24" borderId="0" xfId="106" applyNumberFormat="1" applyFont="1" applyFill="1" applyBorder="1" applyAlignment="1">
      <alignment vertical="top" wrapText="1"/>
    </xf>
    <xf numFmtId="2" fontId="12" fillId="24" borderId="12" xfId="106" applyNumberFormat="1" applyFont="1" applyFill="1" applyBorder="1" applyAlignment="1">
      <alignment vertical="top" wrapText="1"/>
    </xf>
    <xf numFmtId="2" fontId="12" fillId="24" borderId="58" xfId="106" applyNumberFormat="1" applyFont="1" applyFill="1" applyBorder="1" applyAlignment="1">
      <alignment vertical="top" wrapText="1"/>
    </xf>
    <xf numFmtId="2" fontId="12" fillId="24" borderId="65" xfId="106" applyNumberFormat="1" applyFont="1" applyFill="1" applyBorder="1" applyAlignment="1">
      <alignment vertical="top" wrapText="1"/>
    </xf>
    <xf numFmtId="2" fontId="12" fillId="24" borderId="40" xfId="106" applyNumberFormat="1" applyFont="1" applyFill="1" applyBorder="1" applyAlignment="1">
      <alignment vertical="top" wrapText="1"/>
    </xf>
    <xf numFmtId="2" fontId="32" fillId="19" borderId="32" xfId="57" applyNumberFormat="1" applyFont="1" applyFill="1" applyBorder="1" applyAlignment="1">
      <alignment vertical="center" wrapText="1"/>
    </xf>
    <xf numFmtId="2" fontId="32" fillId="19" borderId="33" xfId="57" applyNumberFormat="1" applyFont="1" applyFill="1" applyBorder="1" applyAlignment="1">
      <alignment vertical="center" wrapText="1"/>
    </xf>
    <xf numFmtId="2" fontId="32" fillId="19" borderId="5" xfId="57" applyNumberFormat="1" applyFont="1" applyFill="1" applyBorder="1" applyAlignment="1">
      <alignment vertical="center" wrapText="1"/>
    </xf>
    <xf numFmtId="2" fontId="13" fillId="5" borderId="23" xfId="57" applyNumberFormat="1" applyFont="1" applyFill="1" applyBorder="1" applyAlignment="1">
      <alignment vertical="center" wrapText="1"/>
    </xf>
    <xf numFmtId="2" fontId="13" fillId="5" borderId="24" xfId="57" applyNumberFormat="1" applyFont="1" applyFill="1" applyBorder="1" applyAlignment="1">
      <alignment vertical="center" wrapText="1"/>
    </xf>
    <xf numFmtId="2" fontId="13" fillId="5" borderId="25" xfId="57" applyNumberFormat="1" applyFont="1" applyFill="1" applyBorder="1" applyAlignment="1">
      <alignment vertical="center" wrapText="1"/>
    </xf>
    <xf numFmtId="0" fontId="12" fillId="6" borderId="2" xfId="2" applyNumberFormat="1" applyFont="1" applyFill="1" applyBorder="1" applyAlignment="1">
      <alignment vertical="center" wrapText="1"/>
    </xf>
    <xf numFmtId="0" fontId="34" fillId="6" borderId="2" xfId="0" applyNumberFormat="1" applyFont="1" applyFill="1" applyBorder="1" applyAlignment="1">
      <alignment vertical="center" wrapText="1"/>
    </xf>
    <xf numFmtId="0" fontId="12" fillId="14" borderId="2" xfId="2" applyNumberFormat="1" applyFont="1" applyFill="1" applyBorder="1" applyAlignment="1">
      <alignment vertical="center" wrapText="1"/>
    </xf>
    <xf numFmtId="0" fontId="34" fillId="14" borderId="2" xfId="0" applyNumberFormat="1" applyFont="1" applyFill="1" applyBorder="1" applyAlignment="1">
      <alignment vertical="center" wrapText="1"/>
    </xf>
    <xf numFmtId="0" fontId="41" fillId="5" borderId="17" xfId="2" applyNumberFormat="1" applyFont="1" applyFill="1" applyBorder="1" applyAlignment="1">
      <alignment horizontal="left" vertical="center" wrapText="1"/>
    </xf>
    <xf numFmtId="0" fontId="41" fillId="5" borderId="18" xfId="2" applyNumberFormat="1" applyFont="1" applyFill="1" applyBorder="1" applyAlignment="1">
      <alignment horizontal="left" vertical="center" wrapText="1"/>
    </xf>
    <xf numFmtId="0" fontId="41" fillId="5" borderId="19" xfId="2" applyNumberFormat="1" applyFont="1" applyFill="1" applyBorder="1" applyAlignment="1">
      <alignment horizontal="left" vertical="center" wrapText="1"/>
    </xf>
    <xf numFmtId="2" fontId="13" fillId="11" borderId="1" xfId="2" applyNumberFormat="1" applyFont="1" applyFill="1" applyBorder="1" applyAlignment="1">
      <alignment vertical="center" wrapText="1"/>
    </xf>
    <xf numFmtId="2" fontId="13" fillId="11" borderId="3" xfId="2" applyNumberFormat="1" applyFont="1" applyFill="1" applyBorder="1" applyAlignment="1">
      <alignment vertical="center" wrapText="1"/>
    </xf>
    <xf numFmtId="2" fontId="13" fillId="11" borderId="20" xfId="2" applyNumberFormat="1" applyFont="1" applyFill="1" applyBorder="1" applyAlignment="1">
      <alignment vertical="center" wrapText="1"/>
    </xf>
    <xf numFmtId="166" fontId="17" fillId="14" borderId="1" xfId="2" applyNumberFormat="1" applyFont="1" applyFill="1" applyBorder="1" applyAlignment="1">
      <alignment vertical="top"/>
    </xf>
    <xf numFmtId="166" fontId="17" fillId="14" borderId="3" xfId="2" applyNumberFormat="1" applyFont="1" applyFill="1" applyBorder="1" applyAlignment="1">
      <alignment vertical="top"/>
    </xf>
    <xf numFmtId="166" fontId="17" fillId="14" borderId="20" xfId="2" applyNumberFormat="1" applyFont="1" applyFill="1" applyBorder="1" applyAlignment="1">
      <alignment vertical="top"/>
    </xf>
    <xf numFmtId="2" fontId="12" fillId="14" borderId="8" xfId="106" applyNumberFormat="1" applyFont="1" applyFill="1" applyBorder="1" applyAlignment="1">
      <alignment vertical="top" wrapText="1"/>
    </xf>
    <xf numFmtId="2" fontId="12" fillId="14" borderId="9" xfId="106" applyNumberFormat="1" applyFont="1" applyFill="1" applyBorder="1" applyAlignment="1">
      <alignment vertical="top" wrapText="1"/>
    </xf>
    <xf numFmtId="2" fontId="12" fillId="14" borderId="10" xfId="106" applyNumberFormat="1" applyFont="1" applyFill="1" applyBorder="1" applyAlignment="1">
      <alignment vertical="top" wrapText="1"/>
    </xf>
    <xf numFmtId="2" fontId="12" fillId="14" borderId="11" xfId="106" applyNumberFormat="1" applyFont="1" applyFill="1" applyBorder="1" applyAlignment="1">
      <alignment vertical="top" wrapText="1"/>
    </xf>
    <xf numFmtId="2" fontId="12" fillId="14" borderId="0" xfId="106" applyNumberFormat="1" applyFont="1" applyFill="1" applyBorder="1" applyAlignment="1">
      <alignment vertical="top" wrapText="1"/>
    </xf>
    <xf numFmtId="2" fontId="12" fillId="14" borderId="12" xfId="106" applyNumberFormat="1" applyFont="1" applyFill="1" applyBorder="1" applyAlignment="1">
      <alignment vertical="top" wrapText="1"/>
    </xf>
    <xf numFmtId="2" fontId="12" fillId="14" borderId="13" xfId="106" applyNumberFormat="1" applyFont="1" applyFill="1" applyBorder="1" applyAlignment="1">
      <alignment vertical="top" wrapText="1"/>
    </xf>
    <xf numFmtId="2" fontId="12" fillId="14" borderId="14" xfId="106" applyNumberFormat="1" applyFont="1" applyFill="1" applyBorder="1" applyAlignment="1">
      <alignment vertical="top" wrapText="1"/>
    </xf>
    <xf numFmtId="2" fontId="12" fillId="14" borderId="15" xfId="106" applyNumberFormat="1" applyFont="1" applyFill="1" applyBorder="1" applyAlignment="1">
      <alignment vertical="top" wrapText="1"/>
    </xf>
    <xf numFmtId="2" fontId="13" fillId="14" borderId="23" xfId="57" applyNumberFormat="1" applyFont="1" applyFill="1" applyBorder="1" applyAlignment="1">
      <alignment vertical="center" wrapText="1"/>
    </xf>
    <xf numFmtId="2" fontId="13" fillId="14" borderId="24" xfId="57" applyNumberFormat="1" applyFont="1" applyFill="1" applyBorder="1" applyAlignment="1">
      <alignment vertical="center" wrapText="1"/>
    </xf>
    <xf numFmtId="2" fontId="13" fillId="14" borderId="25" xfId="57" applyNumberFormat="1" applyFont="1" applyFill="1" applyBorder="1" applyAlignment="1">
      <alignment vertical="center" wrapText="1"/>
    </xf>
    <xf numFmtId="2" fontId="13" fillId="14" borderId="1" xfId="2" applyNumberFormat="1" applyFont="1" applyFill="1" applyBorder="1" applyAlignment="1">
      <alignment vertical="center" wrapText="1"/>
    </xf>
    <xf numFmtId="2" fontId="13" fillId="14" borderId="3" xfId="2" applyNumberFormat="1" applyFont="1" applyFill="1" applyBorder="1" applyAlignment="1">
      <alignment vertical="center" wrapText="1"/>
    </xf>
    <xf numFmtId="2" fontId="13" fillId="14" borderId="20" xfId="2" applyNumberFormat="1" applyFont="1" applyFill="1" applyBorder="1" applyAlignment="1">
      <alignment vertical="center" wrapText="1"/>
    </xf>
    <xf numFmtId="0" fontId="12" fillId="5" borderId="17" xfId="2" applyNumberFormat="1" applyFont="1" applyFill="1" applyBorder="1" applyAlignment="1">
      <alignment horizontal="left" vertical="center" wrapText="1"/>
    </xf>
    <xf numFmtId="0" fontId="12" fillId="5" borderId="18" xfId="2" applyNumberFormat="1" applyFont="1" applyFill="1" applyBorder="1" applyAlignment="1">
      <alignment horizontal="left" vertical="center" wrapText="1"/>
    </xf>
    <xf numFmtId="2" fontId="13" fillId="16" borderId="1" xfId="2" applyNumberFormat="1" applyFont="1" applyFill="1" applyBorder="1" applyAlignment="1">
      <alignment vertical="center" wrapText="1"/>
    </xf>
    <xf numFmtId="2" fontId="13" fillId="16" borderId="3" xfId="2" applyNumberFormat="1" applyFont="1" applyFill="1" applyBorder="1" applyAlignment="1">
      <alignment vertical="center" wrapText="1"/>
    </xf>
    <xf numFmtId="2" fontId="12" fillId="16" borderId="8" xfId="106" applyNumberFormat="1" applyFont="1" applyFill="1" applyBorder="1" applyAlignment="1">
      <alignment vertical="top" wrapText="1"/>
    </xf>
    <xf numFmtId="2" fontId="12" fillId="16" borderId="9" xfId="106" applyNumberFormat="1" applyFont="1" applyFill="1" applyBorder="1" applyAlignment="1">
      <alignment vertical="top" wrapText="1"/>
    </xf>
    <xf numFmtId="2" fontId="12" fillId="16" borderId="10" xfId="106" applyNumberFormat="1" applyFont="1" applyFill="1" applyBorder="1" applyAlignment="1">
      <alignment vertical="top" wrapText="1"/>
    </xf>
    <xf numFmtId="2" fontId="12" fillId="16" borderId="11" xfId="106" applyNumberFormat="1" applyFont="1" applyFill="1" applyBorder="1" applyAlignment="1">
      <alignment vertical="top" wrapText="1"/>
    </xf>
    <xf numFmtId="2" fontId="12" fillId="16" borderId="0" xfId="106" applyNumberFormat="1" applyFont="1" applyFill="1" applyBorder="1" applyAlignment="1">
      <alignment vertical="top" wrapText="1"/>
    </xf>
    <xf numFmtId="2" fontId="12" fillId="16" borderId="12" xfId="106" applyNumberFormat="1" applyFont="1" applyFill="1" applyBorder="1" applyAlignment="1">
      <alignment vertical="top" wrapText="1"/>
    </xf>
    <xf numFmtId="2" fontId="12" fillId="16" borderId="13" xfId="106" applyNumberFormat="1" applyFont="1" applyFill="1" applyBorder="1" applyAlignment="1">
      <alignment vertical="top" wrapText="1"/>
    </xf>
    <xf numFmtId="2" fontId="12" fillId="16" borderId="14" xfId="106" applyNumberFormat="1" applyFont="1" applyFill="1" applyBorder="1" applyAlignment="1">
      <alignment vertical="top" wrapText="1"/>
    </xf>
    <xf numFmtId="2" fontId="12" fillId="16" borderId="15" xfId="106" applyNumberFormat="1" applyFont="1" applyFill="1" applyBorder="1" applyAlignment="1">
      <alignment vertical="top" wrapText="1"/>
    </xf>
    <xf numFmtId="2" fontId="13" fillId="16" borderId="23" xfId="57" applyNumberFormat="1" applyFont="1" applyFill="1" applyBorder="1" applyAlignment="1">
      <alignment vertical="center" wrapText="1"/>
    </xf>
    <xf numFmtId="2" fontId="13" fillId="16" borderId="24" xfId="57" applyNumberFormat="1" applyFont="1" applyFill="1" applyBorder="1" applyAlignment="1">
      <alignment vertical="center" wrapText="1"/>
    </xf>
    <xf numFmtId="2" fontId="13" fillId="16" borderId="25" xfId="57" applyNumberFormat="1" applyFont="1" applyFill="1" applyBorder="1" applyAlignment="1">
      <alignment vertical="center" wrapText="1"/>
    </xf>
    <xf numFmtId="0" fontId="12" fillId="16" borderId="1" xfId="2" applyFont="1" applyFill="1" applyBorder="1" applyAlignment="1">
      <alignment horizontal="right" vertical="top" wrapText="1"/>
    </xf>
    <xf numFmtId="0" fontId="12" fillId="16" borderId="4" xfId="2" applyFont="1" applyFill="1" applyBorder="1" applyAlignment="1">
      <alignment horizontal="right" vertical="top" wrapText="1"/>
    </xf>
    <xf numFmtId="0" fontId="11" fillId="16" borderId="1" xfId="2" applyFont="1" applyFill="1" applyBorder="1" applyAlignment="1">
      <alignment horizontal="right" vertical="top" wrapText="1"/>
    </xf>
    <xf numFmtId="0" fontId="11" fillId="16" borderId="4" xfId="2" applyFont="1" applyFill="1" applyBorder="1" applyAlignment="1">
      <alignment horizontal="right" vertical="top" wrapText="1"/>
    </xf>
    <xf numFmtId="0" fontId="11" fillId="0" borderId="1" xfId="2" applyFont="1" applyBorder="1" applyAlignment="1">
      <alignment horizontal="center" vertical="center" wrapText="1"/>
    </xf>
    <xf numFmtId="0" fontId="11" fillId="0" borderId="4" xfId="2" applyFont="1" applyBorder="1" applyAlignment="1">
      <alignment horizontal="center" vertical="center" wrapText="1"/>
    </xf>
    <xf numFmtId="0" fontId="11" fillId="3" borderId="1" xfId="2" applyFont="1" applyFill="1" applyBorder="1" applyAlignment="1">
      <alignment horizontal="center" vertical="center"/>
    </xf>
    <xf numFmtId="0" fontId="11" fillId="3" borderId="3" xfId="2" applyFont="1" applyFill="1" applyBorder="1" applyAlignment="1">
      <alignment horizontal="center" vertical="center"/>
    </xf>
    <xf numFmtId="0" fontId="11" fillId="3" borderId="4" xfId="2" applyFont="1" applyFill="1" applyBorder="1" applyAlignment="1">
      <alignment horizontal="center" vertical="center"/>
    </xf>
    <xf numFmtId="0" fontId="12" fillId="3" borderId="1" xfId="2" applyFont="1" applyFill="1" applyBorder="1" applyAlignment="1">
      <alignment horizontal="center" vertical="center" wrapText="1"/>
    </xf>
    <xf numFmtId="0" fontId="12" fillId="3" borderId="3" xfId="2" applyFont="1" applyFill="1" applyBorder="1" applyAlignment="1">
      <alignment horizontal="center" vertical="center" wrapText="1"/>
    </xf>
    <xf numFmtId="0" fontId="12" fillId="3" borderId="4" xfId="2" applyFont="1" applyFill="1" applyBorder="1" applyAlignment="1">
      <alignment horizontal="center" vertical="center" wrapText="1"/>
    </xf>
    <xf numFmtId="165" fontId="12" fillId="0" borderId="1" xfId="106" applyNumberFormat="1" applyFont="1" applyFill="1" applyBorder="1" applyAlignment="1">
      <alignment horizontal="center" vertical="center" wrapText="1"/>
    </xf>
    <xf numFmtId="165" fontId="12" fillId="0" borderId="3" xfId="106" applyNumberFormat="1" applyFont="1" applyFill="1" applyBorder="1" applyAlignment="1">
      <alignment horizontal="center" vertical="center" wrapText="1"/>
    </xf>
    <xf numFmtId="165" fontId="12" fillId="0" borderId="4" xfId="106" applyNumberFormat="1" applyFont="1" applyFill="1" applyBorder="1" applyAlignment="1">
      <alignment horizontal="center" vertical="center" wrapText="1"/>
    </xf>
    <xf numFmtId="0" fontId="16" fillId="0" borderId="3" xfId="2" applyFont="1" applyBorder="1" applyAlignment="1">
      <alignment horizontal="center" vertical="center" wrapText="1"/>
    </xf>
    <xf numFmtId="0" fontId="16" fillId="0" borderId="4" xfId="2" applyFont="1" applyBorder="1" applyAlignment="1">
      <alignment horizontal="center" vertical="center" wrapText="1"/>
    </xf>
    <xf numFmtId="166" fontId="15" fillId="0" borderId="1" xfId="2" applyNumberFormat="1" applyFont="1" applyFill="1" applyBorder="1" applyAlignment="1">
      <alignment horizontal="left" vertical="top" wrapText="1"/>
    </xf>
    <xf numFmtId="166" fontId="15" fillId="0" borderId="3" xfId="2" applyNumberFormat="1" applyFont="1" applyFill="1" applyBorder="1" applyAlignment="1">
      <alignment horizontal="left" vertical="top" wrapText="1"/>
    </xf>
    <xf numFmtId="166" fontId="15" fillId="0" borderId="4" xfId="2" applyNumberFormat="1" applyFont="1" applyFill="1" applyBorder="1" applyAlignment="1">
      <alignment horizontal="left" vertical="top" wrapText="1"/>
    </xf>
    <xf numFmtId="0" fontId="12" fillId="0" borderId="1" xfId="2" applyFont="1" applyFill="1" applyBorder="1" applyAlignment="1">
      <alignment horizontal="center" vertical="center" wrapText="1"/>
    </xf>
    <xf numFmtId="0" fontId="17" fillId="0" borderId="3" xfId="2" applyFont="1" applyBorder="1" applyAlignment="1">
      <alignment horizontal="center" vertical="center" wrapText="1"/>
    </xf>
    <xf numFmtId="0" fontId="17" fillId="0" borderId="4" xfId="2" applyFont="1" applyBorder="1" applyAlignment="1">
      <alignment horizontal="center" vertical="center" wrapText="1"/>
    </xf>
    <xf numFmtId="0" fontId="19" fillId="0" borderId="0" xfId="0" applyFont="1" applyAlignment="1">
      <alignment horizontal="center"/>
    </xf>
    <xf numFmtId="0" fontId="11" fillId="0" borderId="2" xfId="2" applyFont="1" applyBorder="1" applyAlignment="1">
      <alignment horizontal="center" vertical="center" wrapText="1"/>
    </xf>
    <xf numFmtId="0" fontId="12" fillId="2" borderId="32" xfId="2" applyFont="1" applyFill="1" applyBorder="1" applyAlignment="1">
      <alignment horizontal="center" vertical="center"/>
    </xf>
    <xf numFmtId="0" fontId="12" fillId="2" borderId="33" xfId="2" applyFont="1" applyFill="1" applyBorder="1" applyAlignment="1">
      <alignment horizontal="center" vertical="center"/>
    </xf>
    <xf numFmtId="0" fontId="12" fillId="2" borderId="5" xfId="2" applyFont="1" applyFill="1" applyBorder="1" applyAlignment="1">
      <alignment horizontal="center" vertical="center"/>
    </xf>
    <xf numFmtId="0" fontId="12" fillId="3" borderId="1" xfId="2" applyFont="1" applyFill="1" applyBorder="1" applyAlignment="1">
      <alignment horizontal="center" vertical="center"/>
    </xf>
    <xf numFmtId="0" fontId="12" fillId="3" borderId="4" xfId="2" applyFont="1" applyFill="1" applyBorder="1" applyAlignment="1">
      <alignment horizontal="center" vertical="center"/>
    </xf>
    <xf numFmtId="0" fontId="11" fillId="0" borderId="32" xfId="2" applyFont="1" applyBorder="1" applyAlignment="1">
      <alignment horizontal="center" vertical="center"/>
    </xf>
    <xf numFmtId="0" fontId="11" fillId="0" borderId="5" xfId="2" applyFont="1" applyBorder="1" applyAlignment="1">
      <alignment horizontal="center" vertical="center"/>
    </xf>
    <xf numFmtId="166" fontId="50" fillId="10" borderId="32" xfId="106" applyNumberFormat="1" applyFont="1" applyFill="1" applyBorder="1" applyAlignment="1">
      <alignment horizontal="right" vertical="center" wrapText="1"/>
    </xf>
    <xf numFmtId="4" fontId="39" fillId="10" borderId="2" xfId="0" applyNumberFormat="1" applyFont="1" applyFill="1" applyBorder="1" applyAlignment="1">
      <alignment horizontal="center" vertical="center"/>
    </xf>
    <xf numFmtId="4" fontId="38" fillId="10" borderId="2" xfId="0" applyNumberFormat="1" applyFont="1" applyFill="1" applyBorder="1" applyAlignment="1">
      <alignment horizontal="center" vertical="center"/>
    </xf>
    <xf numFmtId="0" fontId="38" fillId="10" borderId="2" xfId="0" applyFont="1" applyFill="1" applyBorder="1" applyAlignment="1">
      <alignment horizontal="center" vertical="center" wrapText="1"/>
    </xf>
  </cellXfs>
  <cellStyles count="1485">
    <cellStyle name="Excel Built-in Normal" xfId="210"/>
    <cellStyle name="Гиперссылка" xfId="112" builtinId="8"/>
    <cellStyle name="Обычный" xfId="0" builtinId="0"/>
    <cellStyle name="Обычный 2" xfId="1"/>
    <cellStyle name="Обычный 2 2" xfId="2"/>
    <cellStyle name="Обычный 2 2 10" xfId="3"/>
    <cellStyle name="Обычный 2 2 10 10" xfId="897"/>
    <cellStyle name="Обычный 2 2 10 2" xfId="114"/>
    <cellStyle name="Обычный 2 2 10 2 2" xfId="997"/>
    <cellStyle name="Обычный 2 2 10 3" xfId="212"/>
    <cellStyle name="Обычный 2 2 10 3 2" xfId="1094"/>
    <cellStyle name="Обычный 2 2 10 4" xfId="309"/>
    <cellStyle name="Обычный 2 2 10 4 2" xfId="1191"/>
    <cellStyle name="Обычный 2 2 10 5" xfId="406"/>
    <cellStyle name="Обычный 2 2 10 5 2" xfId="1288"/>
    <cellStyle name="Обычный 2 2 10 6" xfId="506"/>
    <cellStyle name="Обычный 2 2 10 6 2" xfId="1388"/>
    <cellStyle name="Обычный 2 2 10 7" xfId="603"/>
    <cellStyle name="Обычный 2 2 10 8" xfId="700"/>
    <cellStyle name="Обычный 2 2 10 9" xfId="797"/>
    <cellStyle name="Обычный 2 2 11" xfId="4"/>
    <cellStyle name="Обычный 2 2 11 10" xfId="898"/>
    <cellStyle name="Обычный 2 2 11 2" xfId="115"/>
    <cellStyle name="Обычный 2 2 11 2 2" xfId="998"/>
    <cellStyle name="Обычный 2 2 11 3" xfId="213"/>
    <cellStyle name="Обычный 2 2 11 3 2" xfId="1095"/>
    <cellStyle name="Обычный 2 2 11 4" xfId="310"/>
    <cellStyle name="Обычный 2 2 11 4 2" xfId="1192"/>
    <cellStyle name="Обычный 2 2 11 5" xfId="407"/>
    <cellStyle name="Обычный 2 2 11 5 2" xfId="1289"/>
    <cellStyle name="Обычный 2 2 11 6" xfId="507"/>
    <cellStyle name="Обычный 2 2 11 6 2" xfId="1389"/>
    <cellStyle name="Обычный 2 2 11 7" xfId="604"/>
    <cellStyle name="Обычный 2 2 11 8" xfId="701"/>
    <cellStyle name="Обычный 2 2 11 9" xfId="798"/>
    <cellStyle name="Обычный 2 2 12" xfId="113"/>
    <cellStyle name="Обычный 2 2 12 2" xfId="996"/>
    <cellStyle name="Обычный 2 2 13" xfId="211"/>
    <cellStyle name="Обычный 2 2 13 2" xfId="1093"/>
    <cellStyle name="Обычный 2 2 14" xfId="308"/>
    <cellStyle name="Обычный 2 2 14 2" xfId="1190"/>
    <cellStyle name="Обычный 2 2 15" xfId="405"/>
    <cellStyle name="Обычный 2 2 15 2" xfId="1287"/>
    <cellStyle name="Обычный 2 2 16" xfId="505"/>
    <cellStyle name="Обычный 2 2 16 2" xfId="1387"/>
    <cellStyle name="Обычный 2 2 17" xfId="602"/>
    <cellStyle name="Обычный 2 2 18" xfId="699"/>
    <cellStyle name="Обычный 2 2 19" xfId="796"/>
    <cellStyle name="Обычный 2 2 2" xfId="5"/>
    <cellStyle name="Обычный 2 2 2 10" xfId="311"/>
    <cellStyle name="Обычный 2 2 2 10 2" xfId="1193"/>
    <cellStyle name="Обычный 2 2 2 11" xfId="408"/>
    <cellStyle name="Обычный 2 2 2 11 2" xfId="1290"/>
    <cellStyle name="Обычный 2 2 2 12" xfId="508"/>
    <cellStyle name="Обычный 2 2 2 12 2" xfId="1390"/>
    <cellStyle name="Обычный 2 2 2 13" xfId="605"/>
    <cellStyle name="Обычный 2 2 2 14" xfId="702"/>
    <cellStyle name="Обычный 2 2 2 15" xfId="799"/>
    <cellStyle name="Обычный 2 2 2 16" xfId="899"/>
    <cellStyle name="Обычный 2 2 2 2" xfId="6"/>
    <cellStyle name="Обычный 2 2 2 2 10" xfId="409"/>
    <cellStyle name="Обычный 2 2 2 2 10 2" xfId="1291"/>
    <cellStyle name="Обычный 2 2 2 2 11" xfId="509"/>
    <cellStyle name="Обычный 2 2 2 2 11 2" xfId="1391"/>
    <cellStyle name="Обычный 2 2 2 2 12" xfId="606"/>
    <cellStyle name="Обычный 2 2 2 2 13" xfId="703"/>
    <cellStyle name="Обычный 2 2 2 2 14" xfId="800"/>
    <cellStyle name="Обычный 2 2 2 2 15" xfId="900"/>
    <cellStyle name="Обычный 2 2 2 2 2" xfId="7"/>
    <cellStyle name="Обычный 2 2 2 2 2 10" xfId="901"/>
    <cellStyle name="Обычный 2 2 2 2 2 2" xfId="118"/>
    <cellStyle name="Обычный 2 2 2 2 2 2 2" xfId="1001"/>
    <cellStyle name="Обычный 2 2 2 2 2 3" xfId="216"/>
    <cellStyle name="Обычный 2 2 2 2 2 3 2" xfId="1098"/>
    <cellStyle name="Обычный 2 2 2 2 2 4" xfId="313"/>
    <cellStyle name="Обычный 2 2 2 2 2 4 2" xfId="1195"/>
    <cellStyle name="Обычный 2 2 2 2 2 5" xfId="410"/>
    <cellStyle name="Обычный 2 2 2 2 2 5 2" xfId="1292"/>
    <cellStyle name="Обычный 2 2 2 2 2 6" xfId="510"/>
    <cellStyle name="Обычный 2 2 2 2 2 6 2" xfId="1392"/>
    <cellStyle name="Обычный 2 2 2 2 2 7" xfId="607"/>
    <cellStyle name="Обычный 2 2 2 2 2 8" xfId="704"/>
    <cellStyle name="Обычный 2 2 2 2 2 9" xfId="801"/>
    <cellStyle name="Обычный 2 2 2 2 3" xfId="8"/>
    <cellStyle name="Обычный 2 2 2 2 3 10" xfId="902"/>
    <cellStyle name="Обычный 2 2 2 2 3 2" xfId="119"/>
    <cellStyle name="Обычный 2 2 2 2 3 2 2" xfId="1002"/>
    <cellStyle name="Обычный 2 2 2 2 3 3" xfId="217"/>
    <cellStyle name="Обычный 2 2 2 2 3 3 2" xfId="1099"/>
    <cellStyle name="Обычный 2 2 2 2 3 4" xfId="314"/>
    <cellStyle name="Обычный 2 2 2 2 3 4 2" xfId="1196"/>
    <cellStyle name="Обычный 2 2 2 2 3 5" xfId="411"/>
    <cellStyle name="Обычный 2 2 2 2 3 5 2" xfId="1293"/>
    <cellStyle name="Обычный 2 2 2 2 3 6" xfId="511"/>
    <cellStyle name="Обычный 2 2 2 2 3 6 2" xfId="1393"/>
    <cellStyle name="Обычный 2 2 2 2 3 7" xfId="608"/>
    <cellStyle name="Обычный 2 2 2 2 3 8" xfId="705"/>
    <cellStyle name="Обычный 2 2 2 2 3 9" xfId="802"/>
    <cellStyle name="Обычный 2 2 2 2 4" xfId="9"/>
    <cellStyle name="Обычный 2 2 2 2 4 10" xfId="903"/>
    <cellStyle name="Обычный 2 2 2 2 4 2" xfId="120"/>
    <cellStyle name="Обычный 2 2 2 2 4 2 2" xfId="1003"/>
    <cellStyle name="Обычный 2 2 2 2 4 3" xfId="218"/>
    <cellStyle name="Обычный 2 2 2 2 4 3 2" xfId="1100"/>
    <cellStyle name="Обычный 2 2 2 2 4 4" xfId="315"/>
    <cellStyle name="Обычный 2 2 2 2 4 4 2" xfId="1197"/>
    <cellStyle name="Обычный 2 2 2 2 4 5" xfId="412"/>
    <cellStyle name="Обычный 2 2 2 2 4 5 2" xfId="1294"/>
    <cellStyle name="Обычный 2 2 2 2 4 6" xfId="512"/>
    <cellStyle name="Обычный 2 2 2 2 4 6 2" xfId="1394"/>
    <cellStyle name="Обычный 2 2 2 2 4 7" xfId="609"/>
    <cellStyle name="Обычный 2 2 2 2 4 8" xfId="706"/>
    <cellStyle name="Обычный 2 2 2 2 4 9" xfId="803"/>
    <cellStyle name="Обычный 2 2 2 2 5" xfId="10"/>
    <cellStyle name="Обычный 2 2 2 2 5 10" xfId="904"/>
    <cellStyle name="Обычный 2 2 2 2 5 2" xfId="121"/>
    <cellStyle name="Обычный 2 2 2 2 5 2 2" xfId="1004"/>
    <cellStyle name="Обычный 2 2 2 2 5 3" xfId="219"/>
    <cellStyle name="Обычный 2 2 2 2 5 3 2" xfId="1101"/>
    <cellStyle name="Обычный 2 2 2 2 5 4" xfId="316"/>
    <cellStyle name="Обычный 2 2 2 2 5 4 2" xfId="1198"/>
    <cellStyle name="Обычный 2 2 2 2 5 5" xfId="413"/>
    <cellStyle name="Обычный 2 2 2 2 5 5 2" xfId="1295"/>
    <cellStyle name="Обычный 2 2 2 2 5 6" xfId="513"/>
    <cellStyle name="Обычный 2 2 2 2 5 6 2" xfId="1395"/>
    <cellStyle name="Обычный 2 2 2 2 5 7" xfId="610"/>
    <cellStyle name="Обычный 2 2 2 2 5 8" xfId="707"/>
    <cellStyle name="Обычный 2 2 2 2 5 9" xfId="804"/>
    <cellStyle name="Обычный 2 2 2 2 6" xfId="11"/>
    <cellStyle name="Обычный 2 2 2 2 6 10" xfId="905"/>
    <cellStyle name="Обычный 2 2 2 2 6 2" xfId="122"/>
    <cellStyle name="Обычный 2 2 2 2 6 2 2" xfId="1005"/>
    <cellStyle name="Обычный 2 2 2 2 6 3" xfId="220"/>
    <cellStyle name="Обычный 2 2 2 2 6 3 2" xfId="1102"/>
    <cellStyle name="Обычный 2 2 2 2 6 4" xfId="317"/>
    <cellStyle name="Обычный 2 2 2 2 6 4 2" xfId="1199"/>
    <cellStyle name="Обычный 2 2 2 2 6 5" xfId="414"/>
    <cellStyle name="Обычный 2 2 2 2 6 5 2" xfId="1296"/>
    <cellStyle name="Обычный 2 2 2 2 6 6" xfId="514"/>
    <cellStyle name="Обычный 2 2 2 2 6 6 2" xfId="1396"/>
    <cellStyle name="Обычный 2 2 2 2 6 7" xfId="611"/>
    <cellStyle name="Обычный 2 2 2 2 6 8" xfId="708"/>
    <cellStyle name="Обычный 2 2 2 2 6 9" xfId="805"/>
    <cellStyle name="Обычный 2 2 2 2 7" xfId="117"/>
    <cellStyle name="Обычный 2 2 2 2 7 2" xfId="1000"/>
    <cellStyle name="Обычный 2 2 2 2 8" xfId="215"/>
    <cellStyle name="Обычный 2 2 2 2 8 2" xfId="1097"/>
    <cellStyle name="Обычный 2 2 2 2 9" xfId="312"/>
    <cellStyle name="Обычный 2 2 2 2 9 2" xfId="1194"/>
    <cellStyle name="Обычный 2 2 2 3" xfId="12"/>
    <cellStyle name="Обычный 2 2 2 3 10" xfId="906"/>
    <cellStyle name="Обычный 2 2 2 3 2" xfId="123"/>
    <cellStyle name="Обычный 2 2 2 3 2 2" xfId="1006"/>
    <cellStyle name="Обычный 2 2 2 3 3" xfId="221"/>
    <cellStyle name="Обычный 2 2 2 3 3 2" xfId="1103"/>
    <cellStyle name="Обычный 2 2 2 3 4" xfId="318"/>
    <cellStyle name="Обычный 2 2 2 3 4 2" xfId="1200"/>
    <cellStyle name="Обычный 2 2 2 3 5" xfId="415"/>
    <cellStyle name="Обычный 2 2 2 3 5 2" xfId="1297"/>
    <cellStyle name="Обычный 2 2 2 3 6" xfId="515"/>
    <cellStyle name="Обычный 2 2 2 3 6 2" xfId="1397"/>
    <cellStyle name="Обычный 2 2 2 3 7" xfId="612"/>
    <cellStyle name="Обычный 2 2 2 3 8" xfId="709"/>
    <cellStyle name="Обычный 2 2 2 3 9" xfId="806"/>
    <cellStyle name="Обычный 2 2 2 4" xfId="13"/>
    <cellStyle name="Обычный 2 2 2 4 10" xfId="907"/>
    <cellStyle name="Обычный 2 2 2 4 2" xfId="124"/>
    <cellStyle name="Обычный 2 2 2 4 2 2" xfId="1007"/>
    <cellStyle name="Обычный 2 2 2 4 3" xfId="222"/>
    <cellStyle name="Обычный 2 2 2 4 3 2" xfId="1104"/>
    <cellStyle name="Обычный 2 2 2 4 4" xfId="319"/>
    <cellStyle name="Обычный 2 2 2 4 4 2" xfId="1201"/>
    <cellStyle name="Обычный 2 2 2 4 5" xfId="416"/>
    <cellStyle name="Обычный 2 2 2 4 5 2" xfId="1298"/>
    <cellStyle name="Обычный 2 2 2 4 6" xfId="516"/>
    <cellStyle name="Обычный 2 2 2 4 6 2" xfId="1398"/>
    <cellStyle name="Обычный 2 2 2 4 7" xfId="613"/>
    <cellStyle name="Обычный 2 2 2 4 8" xfId="710"/>
    <cellStyle name="Обычный 2 2 2 4 9" xfId="807"/>
    <cellStyle name="Обычный 2 2 2 5" xfId="14"/>
    <cellStyle name="Обычный 2 2 2 5 10" xfId="908"/>
    <cellStyle name="Обычный 2 2 2 5 2" xfId="125"/>
    <cellStyle name="Обычный 2 2 2 5 2 2" xfId="1008"/>
    <cellStyle name="Обычный 2 2 2 5 3" xfId="223"/>
    <cellStyle name="Обычный 2 2 2 5 3 2" xfId="1105"/>
    <cellStyle name="Обычный 2 2 2 5 4" xfId="320"/>
    <cellStyle name="Обычный 2 2 2 5 4 2" xfId="1202"/>
    <cellStyle name="Обычный 2 2 2 5 5" xfId="417"/>
    <cellStyle name="Обычный 2 2 2 5 5 2" xfId="1299"/>
    <cellStyle name="Обычный 2 2 2 5 6" xfId="517"/>
    <cellStyle name="Обычный 2 2 2 5 6 2" xfId="1399"/>
    <cellStyle name="Обычный 2 2 2 5 7" xfId="614"/>
    <cellStyle name="Обычный 2 2 2 5 8" xfId="711"/>
    <cellStyle name="Обычный 2 2 2 5 9" xfId="808"/>
    <cellStyle name="Обычный 2 2 2 6" xfId="15"/>
    <cellStyle name="Обычный 2 2 2 6 10" xfId="909"/>
    <cellStyle name="Обычный 2 2 2 6 2" xfId="126"/>
    <cellStyle name="Обычный 2 2 2 6 2 2" xfId="1009"/>
    <cellStyle name="Обычный 2 2 2 6 3" xfId="224"/>
    <cellStyle name="Обычный 2 2 2 6 3 2" xfId="1106"/>
    <cellStyle name="Обычный 2 2 2 6 4" xfId="321"/>
    <cellStyle name="Обычный 2 2 2 6 4 2" xfId="1203"/>
    <cellStyle name="Обычный 2 2 2 6 5" xfId="418"/>
    <cellStyle name="Обычный 2 2 2 6 5 2" xfId="1300"/>
    <cellStyle name="Обычный 2 2 2 6 6" xfId="518"/>
    <cellStyle name="Обычный 2 2 2 6 6 2" xfId="1400"/>
    <cellStyle name="Обычный 2 2 2 6 7" xfId="615"/>
    <cellStyle name="Обычный 2 2 2 6 8" xfId="712"/>
    <cellStyle name="Обычный 2 2 2 6 9" xfId="809"/>
    <cellStyle name="Обычный 2 2 2 7" xfId="16"/>
    <cellStyle name="Обычный 2 2 2 7 10" xfId="910"/>
    <cellStyle name="Обычный 2 2 2 7 2" xfId="127"/>
    <cellStyle name="Обычный 2 2 2 7 2 2" xfId="1010"/>
    <cellStyle name="Обычный 2 2 2 7 3" xfId="225"/>
    <cellStyle name="Обычный 2 2 2 7 3 2" xfId="1107"/>
    <cellStyle name="Обычный 2 2 2 7 4" xfId="322"/>
    <cellStyle name="Обычный 2 2 2 7 4 2" xfId="1204"/>
    <cellStyle name="Обычный 2 2 2 7 5" xfId="419"/>
    <cellStyle name="Обычный 2 2 2 7 5 2" xfId="1301"/>
    <cellStyle name="Обычный 2 2 2 7 6" xfId="519"/>
    <cellStyle name="Обычный 2 2 2 7 6 2" xfId="1401"/>
    <cellStyle name="Обычный 2 2 2 7 7" xfId="616"/>
    <cellStyle name="Обычный 2 2 2 7 8" xfId="713"/>
    <cellStyle name="Обычный 2 2 2 7 9" xfId="810"/>
    <cellStyle name="Обычный 2 2 2 8" xfId="116"/>
    <cellStyle name="Обычный 2 2 2 8 2" xfId="999"/>
    <cellStyle name="Обычный 2 2 2 9" xfId="214"/>
    <cellStyle name="Обычный 2 2 2 9 2" xfId="1096"/>
    <cellStyle name="Обычный 2 2 20" xfId="896"/>
    <cellStyle name="Обычный 2 2 3" xfId="17"/>
    <cellStyle name="Обычный 2 2 3 10" xfId="323"/>
    <cellStyle name="Обычный 2 2 3 10 2" xfId="1205"/>
    <cellStyle name="Обычный 2 2 3 11" xfId="420"/>
    <cellStyle name="Обычный 2 2 3 11 2" xfId="1302"/>
    <cellStyle name="Обычный 2 2 3 12" xfId="520"/>
    <cellStyle name="Обычный 2 2 3 12 2" xfId="1402"/>
    <cellStyle name="Обычный 2 2 3 13" xfId="617"/>
    <cellStyle name="Обычный 2 2 3 14" xfId="714"/>
    <cellStyle name="Обычный 2 2 3 15" xfId="811"/>
    <cellStyle name="Обычный 2 2 3 16" xfId="911"/>
    <cellStyle name="Обычный 2 2 3 2" xfId="18"/>
    <cellStyle name="Обычный 2 2 3 2 10" xfId="421"/>
    <cellStyle name="Обычный 2 2 3 2 10 2" xfId="1303"/>
    <cellStyle name="Обычный 2 2 3 2 11" xfId="521"/>
    <cellStyle name="Обычный 2 2 3 2 11 2" xfId="1403"/>
    <cellStyle name="Обычный 2 2 3 2 12" xfId="618"/>
    <cellStyle name="Обычный 2 2 3 2 13" xfId="715"/>
    <cellStyle name="Обычный 2 2 3 2 14" xfId="812"/>
    <cellStyle name="Обычный 2 2 3 2 15" xfId="912"/>
    <cellStyle name="Обычный 2 2 3 2 2" xfId="19"/>
    <cellStyle name="Обычный 2 2 3 2 2 10" xfId="913"/>
    <cellStyle name="Обычный 2 2 3 2 2 2" xfId="130"/>
    <cellStyle name="Обычный 2 2 3 2 2 2 2" xfId="1013"/>
    <cellStyle name="Обычный 2 2 3 2 2 3" xfId="228"/>
    <cellStyle name="Обычный 2 2 3 2 2 3 2" xfId="1110"/>
    <cellStyle name="Обычный 2 2 3 2 2 4" xfId="325"/>
    <cellStyle name="Обычный 2 2 3 2 2 4 2" xfId="1207"/>
    <cellStyle name="Обычный 2 2 3 2 2 5" xfId="422"/>
    <cellStyle name="Обычный 2 2 3 2 2 5 2" xfId="1304"/>
    <cellStyle name="Обычный 2 2 3 2 2 6" xfId="522"/>
    <cellStyle name="Обычный 2 2 3 2 2 6 2" xfId="1404"/>
    <cellStyle name="Обычный 2 2 3 2 2 7" xfId="619"/>
    <cellStyle name="Обычный 2 2 3 2 2 8" xfId="716"/>
    <cellStyle name="Обычный 2 2 3 2 2 9" xfId="813"/>
    <cellStyle name="Обычный 2 2 3 2 3" xfId="20"/>
    <cellStyle name="Обычный 2 2 3 2 3 10" xfId="914"/>
    <cellStyle name="Обычный 2 2 3 2 3 2" xfId="131"/>
    <cellStyle name="Обычный 2 2 3 2 3 2 2" xfId="1014"/>
    <cellStyle name="Обычный 2 2 3 2 3 3" xfId="229"/>
    <cellStyle name="Обычный 2 2 3 2 3 3 2" xfId="1111"/>
    <cellStyle name="Обычный 2 2 3 2 3 4" xfId="326"/>
    <cellStyle name="Обычный 2 2 3 2 3 4 2" xfId="1208"/>
    <cellStyle name="Обычный 2 2 3 2 3 5" xfId="423"/>
    <cellStyle name="Обычный 2 2 3 2 3 5 2" xfId="1305"/>
    <cellStyle name="Обычный 2 2 3 2 3 6" xfId="523"/>
    <cellStyle name="Обычный 2 2 3 2 3 6 2" xfId="1405"/>
    <cellStyle name="Обычный 2 2 3 2 3 7" xfId="620"/>
    <cellStyle name="Обычный 2 2 3 2 3 8" xfId="717"/>
    <cellStyle name="Обычный 2 2 3 2 3 9" xfId="814"/>
    <cellStyle name="Обычный 2 2 3 2 4" xfId="21"/>
    <cellStyle name="Обычный 2 2 3 2 4 10" xfId="915"/>
    <cellStyle name="Обычный 2 2 3 2 4 2" xfId="132"/>
    <cellStyle name="Обычный 2 2 3 2 4 2 2" xfId="1015"/>
    <cellStyle name="Обычный 2 2 3 2 4 3" xfId="230"/>
    <cellStyle name="Обычный 2 2 3 2 4 3 2" xfId="1112"/>
    <cellStyle name="Обычный 2 2 3 2 4 4" xfId="327"/>
    <cellStyle name="Обычный 2 2 3 2 4 4 2" xfId="1209"/>
    <cellStyle name="Обычный 2 2 3 2 4 5" xfId="424"/>
    <cellStyle name="Обычный 2 2 3 2 4 5 2" xfId="1306"/>
    <cellStyle name="Обычный 2 2 3 2 4 6" xfId="524"/>
    <cellStyle name="Обычный 2 2 3 2 4 6 2" xfId="1406"/>
    <cellStyle name="Обычный 2 2 3 2 4 7" xfId="621"/>
    <cellStyle name="Обычный 2 2 3 2 4 8" xfId="718"/>
    <cellStyle name="Обычный 2 2 3 2 4 9" xfId="815"/>
    <cellStyle name="Обычный 2 2 3 2 5" xfId="22"/>
    <cellStyle name="Обычный 2 2 3 2 5 10" xfId="916"/>
    <cellStyle name="Обычный 2 2 3 2 5 2" xfId="133"/>
    <cellStyle name="Обычный 2 2 3 2 5 2 2" xfId="1016"/>
    <cellStyle name="Обычный 2 2 3 2 5 3" xfId="231"/>
    <cellStyle name="Обычный 2 2 3 2 5 3 2" xfId="1113"/>
    <cellStyle name="Обычный 2 2 3 2 5 4" xfId="328"/>
    <cellStyle name="Обычный 2 2 3 2 5 4 2" xfId="1210"/>
    <cellStyle name="Обычный 2 2 3 2 5 5" xfId="425"/>
    <cellStyle name="Обычный 2 2 3 2 5 5 2" xfId="1307"/>
    <cellStyle name="Обычный 2 2 3 2 5 6" xfId="525"/>
    <cellStyle name="Обычный 2 2 3 2 5 6 2" xfId="1407"/>
    <cellStyle name="Обычный 2 2 3 2 5 7" xfId="622"/>
    <cellStyle name="Обычный 2 2 3 2 5 8" xfId="719"/>
    <cellStyle name="Обычный 2 2 3 2 5 9" xfId="816"/>
    <cellStyle name="Обычный 2 2 3 2 6" xfId="23"/>
    <cellStyle name="Обычный 2 2 3 2 6 10" xfId="917"/>
    <cellStyle name="Обычный 2 2 3 2 6 2" xfId="134"/>
    <cellStyle name="Обычный 2 2 3 2 6 2 2" xfId="1017"/>
    <cellStyle name="Обычный 2 2 3 2 6 3" xfId="232"/>
    <cellStyle name="Обычный 2 2 3 2 6 3 2" xfId="1114"/>
    <cellStyle name="Обычный 2 2 3 2 6 4" xfId="329"/>
    <cellStyle name="Обычный 2 2 3 2 6 4 2" xfId="1211"/>
    <cellStyle name="Обычный 2 2 3 2 6 5" xfId="426"/>
    <cellStyle name="Обычный 2 2 3 2 6 5 2" xfId="1308"/>
    <cellStyle name="Обычный 2 2 3 2 6 6" xfId="526"/>
    <cellStyle name="Обычный 2 2 3 2 6 6 2" xfId="1408"/>
    <cellStyle name="Обычный 2 2 3 2 6 7" xfId="623"/>
    <cellStyle name="Обычный 2 2 3 2 6 8" xfId="720"/>
    <cellStyle name="Обычный 2 2 3 2 6 9" xfId="817"/>
    <cellStyle name="Обычный 2 2 3 2 7" xfId="129"/>
    <cellStyle name="Обычный 2 2 3 2 7 2" xfId="1012"/>
    <cellStyle name="Обычный 2 2 3 2 8" xfId="227"/>
    <cellStyle name="Обычный 2 2 3 2 8 2" xfId="1109"/>
    <cellStyle name="Обычный 2 2 3 2 9" xfId="324"/>
    <cellStyle name="Обычный 2 2 3 2 9 2" xfId="1206"/>
    <cellStyle name="Обычный 2 2 3 3" xfId="24"/>
    <cellStyle name="Обычный 2 2 3 3 10" xfId="918"/>
    <cellStyle name="Обычный 2 2 3 3 2" xfId="135"/>
    <cellStyle name="Обычный 2 2 3 3 2 2" xfId="1018"/>
    <cellStyle name="Обычный 2 2 3 3 3" xfId="233"/>
    <cellStyle name="Обычный 2 2 3 3 3 2" xfId="1115"/>
    <cellStyle name="Обычный 2 2 3 3 4" xfId="330"/>
    <cellStyle name="Обычный 2 2 3 3 4 2" xfId="1212"/>
    <cellStyle name="Обычный 2 2 3 3 5" xfId="427"/>
    <cellStyle name="Обычный 2 2 3 3 5 2" xfId="1309"/>
    <cellStyle name="Обычный 2 2 3 3 6" xfId="527"/>
    <cellStyle name="Обычный 2 2 3 3 6 2" xfId="1409"/>
    <cellStyle name="Обычный 2 2 3 3 7" xfId="624"/>
    <cellStyle name="Обычный 2 2 3 3 8" xfId="721"/>
    <cellStyle name="Обычный 2 2 3 3 9" xfId="818"/>
    <cellStyle name="Обычный 2 2 3 4" xfId="25"/>
    <cellStyle name="Обычный 2 2 3 4 10" xfId="919"/>
    <cellStyle name="Обычный 2 2 3 4 2" xfId="136"/>
    <cellStyle name="Обычный 2 2 3 4 2 2" xfId="1019"/>
    <cellStyle name="Обычный 2 2 3 4 3" xfId="234"/>
    <cellStyle name="Обычный 2 2 3 4 3 2" xfId="1116"/>
    <cellStyle name="Обычный 2 2 3 4 4" xfId="331"/>
    <cellStyle name="Обычный 2 2 3 4 4 2" xfId="1213"/>
    <cellStyle name="Обычный 2 2 3 4 5" xfId="428"/>
    <cellStyle name="Обычный 2 2 3 4 5 2" xfId="1310"/>
    <cellStyle name="Обычный 2 2 3 4 6" xfId="528"/>
    <cellStyle name="Обычный 2 2 3 4 6 2" xfId="1410"/>
    <cellStyle name="Обычный 2 2 3 4 7" xfId="625"/>
    <cellStyle name="Обычный 2 2 3 4 8" xfId="722"/>
    <cellStyle name="Обычный 2 2 3 4 9" xfId="819"/>
    <cellStyle name="Обычный 2 2 3 5" xfId="26"/>
    <cellStyle name="Обычный 2 2 3 5 10" xfId="920"/>
    <cellStyle name="Обычный 2 2 3 5 2" xfId="137"/>
    <cellStyle name="Обычный 2 2 3 5 2 2" xfId="1020"/>
    <cellStyle name="Обычный 2 2 3 5 3" xfId="235"/>
    <cellStyle name="Обычный 2 2 3 5 3 2" xfId="1117"/>
    <cellStyle name="Обычный 2 2 3 5 4" xfId="332"/>
    <cellStyle name="Обычный 2 2 3 5 4 2" xfId="1214"/>
    <cellStyle name="Обычный 2 2 3 5 5" xfId="429"/>
    <cellStyle name="Обычный 2 2 3 5 5 2" xfId="1311"/>
    <cellStyle name="Обычный 2 2 3 5 6" xfId="529"/>
    <cellStyle name="Обычный 2 2 3 5 6 2" xfId="1411"/>
    <cellStyle name="Обычный 2 2 3 5 7" xfId="626"/>
    <cellStyle name="Обычный 2 2 3 5 8" xfId="723"/>
    <cellStyle name="Обычный 2 2 3 5 9" xfId="820"/>
    <cellStyle name="Обычный 2 2 3 6" xfId="27"/>
    <cellStyle name="Обычный 2 2 3 6 10" xfId="921"/>
    <cellStyle name="Обычный 2 2 3 6 2" xfId="138"/>
    <cellStyle name="Обычный 2 2 3 6 2 2" xfId="1021"/>
    <cellStyle name="Обычный 2 2 3 6 3" xfId="236"/>
    <cellStyle name="Обычный 2 2 3 6 3 2" xfId="1118"/>
    <cellStyle name="Обычный 2 2 3 6 4" xfId="333"/>
    <cellStyle name="Обычный 2 2 3 6 4 2" xfId="1215"/>
    <cellStyle name="Обычный 2 2 3 6 5" xfId="430"/>
    <cellStyle name="Обычный 2 2 3 6 5 2" xfId="1312"/>
    <cellStyle name="Обычный 2 2 3 6 6" xfId="530"/>
    <cellStyle name="Обычный 2 2 3 6 6 2" xfId="1412"/>
    <cellStyle name="Обычный 2 2 3 6 7" xfId="627"/>
    <cellStyle name="Обычный 2 2 3 6 8" xfId="724"/>
    <cellStyle name="Обычный 2 2 3 6 9" xfId="821"/>
    <cellStyle name="Обычный 2 2 3 7" xfId="28"/>
    <cellStyle name="Обычный 2 2 3 7 10" xfId="922"/>
    <cellStyle name="Обычный 2 2 3 7 2" xfId="139"/>
    <cellStyle name="Обычный 2 2 3 7 2 2" xfId="1022"/>
    <cellStyle name="Обычный 2 2 3 7 3" xfId="237"/>
    <cellStyle name="Обычный 2 2 3 7 3 2" xfId="1119"/>
    <cellStyle name="Обычный 2 2 3 7 4" xfId="334"/>
    <cellStyle name="Обычный 2 2 3 7 4 2" xfId="1216"/>
    <cellStyle name="Обычный 2 2 3 7 5" xfId="431"/>
    <cellStyle name="Обычный 2 2 3 7 5 2" xfId="1313"/>
    <cellStyle name="Обычный 2 2 3 7 6" xfId="531"/>
    <cellStyle name="Обычный 2 2 3 7 6 2" xfId="1413"/>
    <cellStyle name="Обычный 2 2 3 7 7" xfId="628"/>
    <cellStyle name="Обычный 2 2 3 7 8" xfId="725"/>
    <cellStyle name="Обычный 2 2 3 7 9" xfId="822"/>
    <cellStyle name="Обычный 2 2 3 8" xfId="128"/>
    <cellStyle name="Обычный 2 2 3 8 2" xfId="1011"/>
    <cellStyle name="Обычный 2 2 3 9" xfId="226"/>
    <cellStyle name="Обычный 2 2 3 9 2" xfId="1108"/>
    <cellStyle name="Обычный 2 2 4" xfId="29"/>
    <cellStyle name="Обычный 2 2 4 10" xfId="335"/>
    <cellStyle name="Обычный 2 2 4 10 2" xfId="1217"/>
    <cellStyle name="Обычный 2 2 4 11" xfId="432"/>
    <cellStyle name="Обычный 2 2 4 11 2" xfId="1314"/>
    <cellStyle name="Обычный 2 2 4 12" xfId="532"/>
    <cellStyle name="Обычный 2 2 4 12 2" xfId="1414"/>
    <cellStyle name="Обычный 2 2 4 13" xfId="629"/>
    <cellStyle name="Обычный 2 2 4 14" xfId="726"/>
    <cellStyle name="Обычный 2 2 4 15" xfId="823"/>
    <cellStyle name="Обычный 2 2 4 16" xfId="923"/>
    <cellStyle name="Обычный 2 2 4 2" xfId="30"/>
    <cellStyle name="Обычный 2 2 4 2 10" xfId="433"/>
    <cellStyle name="Обычный 2 2 4 2 10 2" xfId="1315"/>
    <cellStyle name="Обычный 2 2 4 2 11" xfId="533"/>
    <cellStyle name="Обычный 2 2 4 2 11 2" xfId="1415"/>
    <cellStyle name="Обычный 2 2 4 2 12" xfId="630"/>
    <cellStyle name="Обычный 2 2 4 2 13" xfId="727"/>
    <cellStyle name="Обычный 2 2 4 2 14" xfId="824"/>
    <cellStyle name="Обычный 2 2 4 2 15" xfId="924"/>
    <cellStyle name="Обычный 2 2 4 2 2" xfId="31"/>
    <cellStyle name="Обычный 2 2 4 2 2 10" xfId="925"/>
    <cellStyle name="Обычный 2 2 4 2 2 2" xfId="142"/>
    <cellStyle name="Обычный 2 2 4 2 2 2 2" xfId="1025"/>
    <cellStyle name="Обычный 2 2 4 2 2 3" xfId="240"/>
    <cellStyle name="Обычный 2 2 4 2 2 3 2" xfId="1122"/>
    <cellStyle name="Обычный 2 2 4 2 2 4" xfId="337"/>
    <cellStyle name="Обычный 2 2 4 2 2 4 2" xfId="1219"/>
    <cellStyle name="Обычный 2 2 4 2 2 5" xfId="434"/>
    <cellStyle name="Обычный 2 2 4 2 2 5 2" xfId="1316"/>
    <cellStyle name="Обычный 2 2 4 2 2 6" xfId="534"/>
    <cellStyle name="Обычный 2 2 4 2 2 6 2" xfId="1416"/>
    <cellStyle name="Обычный 2 2 4 2 2 7" xfId="631"/>
    <cellStyle name="Обычный 2 2 4 2 2 8" xfId="728"/>
    <cellStyle name="Обычный 2 2 4 2 2 9" xfId="825"/>
    <cellStyle name="Обычный 2 2 4 2 3" xfId="32"/>
    <cellStyle name="Обычный 2 2 4 2 3 10" xfId="926"/>
    <cellStyle name="Обычный 2 2 4 2 3 2" xfId="143"/>
    <cellStyle name="Обычный 2 2 4 2 3 2 2" xfId="1026"/>
    <cellStyle name="Обычный 2 2 4 2 3 3" xfId="241"/>
    <cellStyle name="Обычный 2 2 4 2 3 3 2" xfId="1123"/>
    <cellStyle name="Обычный 2 2 4 2 3 4" xfId="338"/>
    <cellStyle name="Обычный 2 2 4 2 3 4 2" xfId="1220"/>
    <cellStyle name="Обычный 2 2 4 2 3 5" xfId="435"/>
    <cellStyle name="Обычный 2 2 4 2 3 5 2" xfId="1317"/>
    <cellStyle name="Обычный 2 2 4 2 3 6" xfId="535"/>
    <cellStyle name="Обычный 2 2 4 2 3 6 2" xfId="1417"/>
    <cellStyle name="Обычный 2 2 4 2 3 7" xfId="632"/>
    <cellStyle name="Обычный 2 2 4 2 3 8" xfId="729"/>
    <cellStyle name="Обычный 2 2 4 2 3 9" xfId="826"/>
    <cellStyle name="Обычный 2 2 4 2 4" xfId="33"/>
    <cellStyle name="Обычный 2 2 4 2 4 10" xfId="927"/>
    <cellStyle name="Обычный 2 2 4 2 4 2" xfId="144"/>
    <cellStyle name="Обычный 2 2 4 2 4 2 2" xfId="1027"/>
    <cellStyle name="Обычный 2 2 4 2 4 3" xfId="242"/>
    <cellStyle name="Обычный 2 2 4 2 4 3 2" xfId="1124"/>
    <cellStyle name="Обычный 2 2 4 2 4 4" xfId="339"/>
    <cellStyle name="Обычный 2 2 4 2 4 4 2" xfId="1221"/>
    <cellStyle name="Обычный 2 2 4 2 4 5" xfId="436"/>
    <cellStyle name="Обычный 2 2 4 2 4 5 2" xfId="1318"/>
    <cellStyle name="Обычный 2 2 4 2 4 6" xfId="536"/>
    <cellStyle name="Обычный 2 2 4 2 4 6 2" xfId="1418"/>
    <cellStyle name="Обычный 2 2 4 2 4 7" xfId="633"/>
    <cellStyle name="Обычный 2 2 4 2 4 8" xfId="730"/>
    <cellStyle name="Обычный 2 2 4 2 4 9" xfId="827"/>
    <cellStyle name="Обычный 2 2 4 2 5" xfId="34"/>
    <cellStyle name="Обычный 2 2 4 2 5 10" xfId="928"/>
    <cellStyle name="Обычный 2 2 4 2 5 2" xfId="145"/>
    <cellStyle name="Обычный 2 2 4 2 5 2 2" xfId="1028"/>
    <cellStyle name="Обычный 2 2 4 2 5 3" xfId="243"/>
    <cellStyle name="Обычный 2 2 4 2 5 3 2" xfId="1125"/>
    <cellStyle name="Обычный 2 2 4 2 5 4" xfId="340"/>
    <cellStyle name="Обычный 2 2 4 2 5 4 2" xfId="1222"/>
    <cellStyle name="Обычный 2 2 4 2 5 5" xfId="437"/>
    <cellStyle name="Обычный 2 2 4 2 5 5 2" xfId="1319"/>
    <cellStyle name="Обычный 2 2 4 2 5 6" xfId="537"/>
    <cellStyle name="Обычный 2 2 4 2 5 6 2" xfId="1419"/>
    <cellStyle name="Обычный 2 2 4 2 5 7" xfId="634"/>
    <cellStyle name="Обычный 2 2 4 2 5 8" xfId="731"/>
    <cellStyle name="Обычный 2 2 4 2 5 9" xfId="828"/>
    <cellStyle name="Обычный 2 2 4 2 6" xfId="35"/>
    <cellStyle name="Обычный 2 2 4 2 6 10" xfId="929"/>
    <cellStyle name="Обычный 2 2 4 2 6 2" xfId="146"/>
    <cellStyle name="Обычный 2 2 4 2 6 2 2" xfId="1029"/>
    <cellStyle name="Обычный 2 2 4 2 6 3" xfId="244"/>
    <cellStyle name="Обычный 2 2 4 2 6 3 2" xfId="1126"/>
    <cellStyle name="Обычный 2 2 4 2 6 4" xfId="341"/>
    <cellStyle name="Обычный 2 2 4 2 6 4 2" xfId="1223"/>
    <cellStyle name="Обычный 2 2 4 2 6 5" xfId="438"/>
    <cellStyle name="Обычный 2 2 4 2 6 5 2" xfId="1320"/>
    <cellStyle name="Обычный 2 2 4 2 6 6" xfId="538"/>
    <cellStyle name="Обычный 2 2 4 2 6 6 2" xfId="1420"/>
    <cellStyle name="Обычный 2 2 4 2 6 7" xfId="635"/>
    <cellStyle name="Обычный 2 2 4 2 6 8" xfId="732"/>
    <cellStyle name="Обычный 2 2 4 2 6 9" xfId="829"/>
    <cellStyle name="Обычный 2 2 4 2 7" xfId="141"/>
    <cellStyle name="Обычный 2 2 4 2 7 2" xfId="1024"/>
    <cellStyle name="Обычный 2 2 4 2 8" xfId="239"/>
    <cellStyle name="Обычный 2 2 4 2 8 2" xfId="1121"/>
    <cellStyle name="Обычный 2 2 4 2 9" xfId="336"/>
    <cellStyle name="Обычный 2 2 4 2 9 2" xfId="1218"/>
    <cellStyle name="Обычный 2 2 4 3" xfId="36"/>
    <cellStyle name="Обычный 2 2 4 3 10" xfId="930"/>
    <cellStyle name="Обычный 2 2 4 3 2" xfId="147"/>
    <cellStyle name="Обычный 2 2 4 3 2 2" xfId="1030"/>
    <cellStyle name="Обычный 2 2 4 3 3" xfId="245"/>
    <cellStyle name="Обычный 2 2 4 3 3 2" xfId="1127"/>
    <cellStyle name="Обычный 2 2 4 3 4" xfId="342"/>
    <cellStyle name="Обычный 2 2 4 3 4 2" xfId="1224"/>
    <cellStyle name="Обычный 2 2 4 3 5" xfId="439"/>
    <cellStyle name="Обычный 2 2 4 3 5 2" xfId="1321"/>
    <cellStyle name="Обычный 2 2 4 3 6" xfId="539"/>
    <cellStyle name="Обычный 2 2 4 3 6 2" xfId="1421"/>
    <cellStyle name="Обычный 2 2 4 3 7" xfId="636"/>
    <cellStyle name="Обычный 2 2 4 3 8" xfId="733"/>
    <cellStyle name="Обычный 2 2 4 3 9" xfId="830"/>
    <cellStyle name="Обычный 2 2 4 4" xfId="37"/>
    <cellStyle name="Обычный 2 2 4 4 10" xfId="931"/>
    <cellStyle name="Обычный 2 2 4 4 2" xfId="148"/>
    <cellStyle name="Обычный 2 2 4 4 2 2" xfId="1031"/>
    <cellStyle name="Обычный 2 2 4 4 3" xfId="246"/>
    <cellStyle name="Обычный 2 2 4 4 3 2" xfId="1128"/>
    <cellStyle name="Обычный 2 2 4 4 4" xfId="343"/>
    <cellStyle name="Обычный 2 2 4 4 4 2" xfId="1225"/>
    <cellStyle name="Обычный 2 2 4 4 5" xfId="440"/>
    <cellStyle name="Обычный 2 2 4 4 5 2" xfId="1322"/>
    <cellStyle name="Обычный 2 2 4 4 6" xfId="540"/>
    <cellStyle name="Обычный 2 2 4 4 6 2" xfId="1422"/>
    <cellStyle name="Обычный 2 2 4 4 7" xfId="637"/>
    <cellStyle name="Обычный 2 2 4 4 8" xfId="734"/>
    <cellStyle name="Обычный 2 2 4 4 9" xfId="831"/>
    <cellStyle name="Обычный 2 2 4 5" xfId="38"/>
    <cellStyle name="Обычный 2 2 4 5 10" xfId="932"/>
    <cellStyle name="Обычный 2 2 4 5 2" xfId="149"/>
    <cellStyle name="Обычный 2 2 4 5 2 2" xfId="1032"/>
    <cellStyle name="Обычный 2 2 4 5 3" xfId="247"/>
    <cellStyle name="Обычный 2 2 4 5 3 2" xfId="1129"/>
    <cellStyle name="Обычный 2 2 4 5 4" xfId="344"/>
    <cellStyle name="Обычный 2 2 4 5 4 2" xfId="1226"/>
    <cellStyle name="Обычный 2 2 4 5 5" xfId="441"/>
    <cellStyle name="Обычный 2 2 4 5 5 2" xfId="1323"/>
    <cellStyle name="Обычный 2 2 4 5 6" xfId="541"/>
    <cellStyle name="Обычный 2 2 4 5 6 2" xfId="1423"/>
    <cellStyle name="Обычный 2 2 4 5 7" xfId="638"/>
    <cellStyle name="Обычный 2 2 4 5 8" xfId="735"/>
    <cellStyle name="Обычный 2 2 4 5 9" xfId="832"/>
    <cellStyle name="Обычный 2 2 4 6" xfId="39"/>
    <cellStyle name="Обычный 2 2 4 6 10" xfId="933"/>
    <cellStyle name="Обычный 2 2 4 6 2" xfId="150"/>
    <cellStyle name="Обычный 2 2 4 6 2 2" xfId="1033"/>
    <cellStyle name="Обычный 2 2 4 6 3" xfId="248"/>
    <cellStyle name="Обычный 2 2 4 6 3 2" xfId="1130"/>
    <cellStyle name="Обычный 2 2 4 6 4" xfId="345"/>
    <cellStyle name="Обычный 2 2 4 6 4 2" xfId="1227"/>
    <cellStyle name="Обычный 2 2 4 6 5" xfId="442"/>
    <cellStyle name="Обычный 2 2 4 6 5 2" xfId="1324"/>
    <cellStyle name="Обычный 2 2 4 6 6" xfId="542"/>
    <cellStyle name="Обычный 2 2 4 6 6 2" xfId="1424"/>
    <cellStyle name="Обычный 2 2 4 6 7" xfId="639"/>
    <cellStyle name="Обычный 2 2 4 6 8" xfId="736"/>
    <cellStyle name="Обычный 2 2 4 6 9" xfId="833"/>
    <cellStyle name="Обычный 2 2 4 7" xfId="40"/>
    <cellStyle name="Обычный 2 2 4 7 10" xfId="934"/>
    <cellStyle name="Обычный 2 2 4 7 2" xfId="151"/>
    <cellStyle name="Обычный 2 2 4 7 2 2" xfId="1034"/>
    <cellStyle name="Обычный 2 2 4 7 3" xfId="249"/>
    <cellStyle name="Обычный 2 2 4 7 3 2" xfId="1131"/>
    <cellStyle name="Обычный 2 2 4 7 4" xfId="346"/>
    <cellStyle name="Обычный 2 2 4 7 4 2" xfId="1228"/>
    <cellStyle name="Обычный 2 2 4 7 5" xfId="443"/>
    <cellStyle name="Обычный 2 2 4 7 5 2" xfId="1325"/>
    <cellStyle name="Обычный 2 2 4 7 6" xfId="543"/>
    <cellStyle name="Обычный 2 2 4 7 6 2" xfId="1425"/>
    <cellStyle name="Обычный 2 2 4 7 7" xfId="640"/>
    <cellStyle name="Обычный 2 2 4 7 8" xfId="737"/>
    <cellStyle name="Обычный 2 2 4 7 9" xfId="834"/>
    <cellStyle name="Обычный 2 2 4 8" xfId="140"/>
    <cellStyle name="Обычный 2 2 4 8 2" xfId="1023"/>
    <cellStyle name="Обычный 2 2 4 9" xfId="238"/>
    <cellStyle name="Обычный 2 2 4 9 2" xfId="1120"/>
    <cellStyle name="Обычный 2 2 5" xfId="41"/>
    <cellStyle name="Обычный 2 2 5 10" xfId="444"/>
    <cellStyle name="Обычный 2 2 5 10 2" xfId="1326"/>
    <cellStyle name="Обычный 2 2 5 11" xfId="544"/>
    <cellStyle name="Обычный 2 2 5 11 2" xfId="1426"/>
    <cellStyle name="Обычный 2 2 5 12" xfId="641"/>
    <cellStyle name="Обычный 2 2 5 13" xfId="738"/>
    <cellStyle name="Обычный 2 2 5 14" xfId="835"/>
    <cellStyle name="Обычный 2 2 5 15" xfId="935"/>
    <cellStyle name="Обычный 2 2 5 2" xfId="42"/>
    <cellStyle name="Обычный 2 2 5 2 10" xfId="936"/>
    <cellStyle name="Обычный 2 2 5 2 2" xfId="153"/>
    <cellStyle name="Обычный 2 2 5 2 2 2" xfId="1036"/>
    <cellStyle name="Обычный 2 2 5 2 3" xfId="251"/>
    <cellStyle name="Обычный 2 2 5 2 3 2" xfId="1133"/>
    <cellStyle name="Обычный 2 2 5 2 4" xfId="348"/>
    <cellStyle name="Обычный 2 2 5 2 4 2" xfId="1230"/>
    <cellStyle name="Обычный 2 2 5 2 5" xfId="445"/>
    <cellStyle name="Обычный 2 2 5 2 5 2" xfId="1327"/>
    <cellStyle name="Обычный 2 2 5 2 6" xfId="545"/>
    <cellStyle name="Обычный 2 2 5 2 6 2" xfId="1427"/>
    <cellStyle name="Обычный 2 2 5 2 7" xfId="642"/>
    <cellStyle name="Обычный 2 2 5 2 8" xfId="739"/>
    <cellStyle name="Обычный 2 2 5 2 9" xfId="836"/>
    <cellStyle name="Обычный 2 2 5 3" xfId="43"/>
    <cellStyle name="Обычный 2 2 5 3 10" xfId="937"/>
    <cellStyle name="Обычный 2 2 5 3 2" xfId="154"/>
    <cellStyle name="Обычный 2 2 5 3 2 2" xfId="1037"/>
    <cellStyle name="Обычный 2 2 5 3 3" xfId="252"/>
    <cellStyle name="Обычный 2 2 5 3 3 2" xfId="1134"/>
    <cellStyle name="Обычный 2 2 5 3 4" xfId="349"/>
    <cellStyle name="Обычный 2 2 5 3 4 2" xfId="1231"/>
    <cellStyle name="Обычный 2 2 5 3 5" xfId="446"/>
    <cellStyle name="Обычный 2 2 5 3 5 2" xfId="1328"/>
    <cellStyle name="Обычный 2 2 5 3 6" xfId="546"/>
    <cellStyle name="Обычный 2 2 5 3 6 2" xfId="1428"/>
    <cellStyle name="Обычный 2 2 5 3 7" xfId="643"/>
    <cellStyle name="Обычный 2 2 5 3 8" xfId="740"/>
    <cellStyle name="Обычный 2 2 5 3 9" xfId="837"/>
    <cellStyle name="Обычный 2 2 5 4" xfId="44"/>
    <cellStyle name="Обычный 2 2 5 4 10" xfId="938"/>
    <cellStyle name="Обычный 2 2 5 4 2" xfId="155"/>
    <cellStyle name="Обычный 2 2 5 4 2 2" xfId="1038"/>
    <cellStyle name="Обычный 2 2 5 4 3" xfId="253"/>
    <cellStyle name="Обычный 2 2 5 4 3 2" xfId="1135"/>
    <cellStyle name="Обычный 2 2 5 4 4" xfId="350"/>
    <cellStyle name="Обычный 2 2 5 4 4 2" xfId="1232"/>
    <cellStyle name="Обычный 2 2 5 4 5" xfId="447"/>
    <cellStyle name="Обычный 2 2 5 4 5 2" xfId="1329"/>
    <cellStyle name="Обычный 2 2 5 4 6" xfId="547"/>
    <cellStyle name="Обычный 2 2 5 4 6 2" xfId="1429"/>
    <cellStyle name="Обычный 2 2 5 4 7" xfId="644"/>
    <cellStyle name="Обычный 2 2 5 4 8" xfId="741"/>
    <cellStyle name="Обычный 2 2 5 4 9" xfId="838"/>
    <cellStyle name="Обычный 2 2 5 5" xfId="45"/>
    <cellStyle name="Обычный 2 2 5 5 10" xfId="939"/>
    <cellStyle name="Обычный 2 2 5 5 2" xfId="156"/>
    <cellStyle name="Обычный 2 2 5 5 2 2" xfId="1039"/>
    <cellStyle name="Обычный 2 2 5 5 3" xfId="254"/>
    <cellStyle name="Обычный 2 2 5 5 3 2" xfId="1136"/>
    <cellStyle name="Обычный 2 2 5 5 4" xfId="351"/>
    <cellStyle name="Обычный 2 2 5 5 4 2" xfId="1233"/>
    <cellStyle name="Обычный 2 2 5 5 5" xfId="448"/>
    <cellStyle name="Обычный 2 2 5 5 5 2" xfId="1330"/>
    <cellStyle name="Обычный 2 2 5 5 6" xfId="548"/>
    <cellStyle name="Обычный 2 2 5 5 6 2" xfId="1430"/>
    <cellStyle name="Обычный 2 2 5 5 7" xfId="645"/>
    <cellStyle name="Обычный 2 2 5 5 8" xfId="742"/>
    <cellStyle name="Обычный 2 2 5 5 9" xfId="839"/>
    <cellStyle name="Обычный 2 2 5 6" xfId="46"/>
    <cellStyle name="Обычный 2 2 5 6 10" xfId="940"/>
    <cellStyle name="Обычный 2 2 5 6 2" xfId="157"/>
    <cellStyle name="Обычный 2 2 5 6 2 2" xfId="1040"/>
    <cellStyle name="Обычный 2 2 5 6 3" xfId="255"/>
    <cellStyle name="Обычный 2 2 5 6 3 2" xfId="1137"/>
    <cellStyle name="Обычный 2 2 5 6 4" xfId="352"/>
    <cellStyle name="Обычный 2 2 5 6 4 2" xfId="1234"/>
    <cellStyle name="Обычный 2 2 5 6 5" xfId="449"/>
    <cellStyle name="Обычный 2 2 5 6 5 2" xfId="1331"/>
    <cellStyle name="Обычный 2 2 5 6 6" xfId="549"/>
    <cellStyle name="Обычный 2 2 5 6 6 2" xfId="1431"/>
    <cellStyle name="Обычный 2 2 5 6 7" xfId="646"/>
    <cellStyle name="Обычный 2 2 5 6 8" xfId="743"/>
    <cellStyle name="Обычный 2 2 5 6 9" xfId="840"/>
    <cellStyle name="Обычный 2 2 5 7" xfId="152"/>
    <cellStyle name="Обычный 2 2 5 7 2" xfId="1035"/>
    <cellStyle name="Обычный 2 2 5 8" xfId="250"/>
    <cellStyle name="Обычный 2 2 5 8 2" xfId="1132"/>
    <cellStyle name="Обычный 2 2 5 9" xfId="347"/>
    <cellStyle name="Обычный 2 2 5 9 2" xfId="1229"/>
    <cellStyle name="Обычный 2 2 6" xfId="47"/>
    <cellStyle name="Обычный 2 2 6 10" xfId="450"/>
    <cellStyle name="Обычный 2 2 6 10 2" xfId="1332"/>
    <cellStyle name="Обычный 2 2 6 11" xfId="550"/>
    <cellStyle name="Обычный 2 2 6 11 2" xfId="1432"/>
    <cellStyle name="Обычный 2 2 6 12" xfId="647"/>
    <cellStyle name="Обычный 2 2 6 13" xfId="744"/>
    <cellStyle name="Обычный 2 2 6 14" xfId="841"/>
    <cellStyle name="Обычный 2 2 6 15" xfId="941"/>
    <cellStyle name="Обычный 2 2 6 2" xfId="48"/>
    <cellStyle name="Обычный 2 2 6 2 10" xfId="942"/>
    <cellStyle name="Обычный 2 2 6 2 2" xfId="159"/>
    <cellStyle name="Обычный 2 2 6 2 2 2" xfId="1042"/>
    <cellStyle name="Обычный 2 2 6 2 3" xfId="257"/>
    <cellStyle name="Обычный 2 2 6 2 3 2" xfId="1139"/>
    <cellStyle name="Обычный 2 2 6 2 4" xfId="354"/>
    <cellStyle name="Обычный 2 2 6 2 4 2" xfId="1236"/>
    <cellStyle name="Обычный 2 2 6 2 5" xfId="451"/>
    <cellStyle name="Обычный 2 2 6 2 5 2" xfId="1333"/>
    <cellStyle name="Обычный 2 2 6 2 6" xfId="551"/>
    <cellStyle name="Обычный 2 2 6 2 6 2" xfId="1433"/>
    <cellStyle name="Обычный 2 2 6 2 7" xfId="648"/>
    <cellStyle name="Обычный 2 2 6 2 8" xfId="745"/>
    <cellStyle name="Обычный 2 2 6 2 9" xfId="842"/>
    <cellStyle name="Обычный 2 2 6 3" xfId="49"/>
    <cellStyle name="Обычный 2 2 6 3 10" xfId="943"/>
    <cellStyle name="Обычный 2 2 6 3 2" xfId="160"/>
    <cellStyle name="Обычный 2 2 6 3 2 2" xfId="1043"/>
    <cellStyle name="Обычный 2 2 6 3 3" xfId="258"/>
    <cellStyle name="Обычный 2 2 6 3 3 2" xfId="1140"/>
    <cellStyle name="Обычный 2 2 6 3 4" xfId="355"/>
    <cellStyle name="Обычный 2 2 6 3 4 2" xfId="1237"/>
    <cellStyle name="Обычный 2 2 6 3 5" xfId="452"/>
    <cellStyle name="Обычный 2 2 6 3 5 2" xfId="1334"/>
    <cellStyle name="Обычный 2 2 6 3 6" xfId="552"/>
    <cellStyle name="Обычный 2 2 6 3 6 2" xfId="1434"/>
    <cellStyle name="Обычный 2 2 6 3 7" xfId="649"/>
    <cellStyle name="Обычный 2 2 6 3 8" xfId="746"/>
    <cellStyle name="Обычный 2 2 6 3 9" xfId="843"/>
    <cellStyle name="Обычный 2 2 6 4" xfId="50"/>
    <cellStyle name="Обычный 2 2 6 4 10" xfId="944"/>
    <cellStyle name="Обычный 2 2 6 4 2" xfId="161"/>
    <cellStyle name="Обычный 2 2 6 4 2 2" xfId="1044"/>
    <cellStyle name="Обычный 2 2 6 4 3" xfId="259"/>
    <cellStyle name="Обычный 2 2 6 4 3 2" xfId="1141"/>
    <cellStyle name="Обычный 2 2 6 4 4" xfId="356"/>
    <cellStyle name="Обычный 2 2 6 4 4 2" xfId="1238"/>
    <cellStyle name="Обычный 2 2 6 4 5" xfId="453"/>
    <cellStyle name="Обычный 2 2 6 4 5 2" xfId="1335"/>
    <cellStyle name="Обычный 2 2 6 4 6" xfId="553"/>
    <cellStyle name="Обычный 2 2 6 4 6 2" xfId="1435"/>
    <cellStyle name="Обычный 2 2 6 4 7" xfId="650"/>
    <cellStyle name="Обычный 2 2 6 4 8" xfId="747"/>
    <cellStyle name="Обычный 2 2 6 4 9" xfId="844"/>
    <cellStyle name="Обычный 2 2 6 5" xfId="51"/>
    <cellStyle name="Обычный 2 2 6 5 10" xfId="945"/>
    <cellStyle name="Обычный 2 2 6 5 2" xfId="162"/>
    <cellStyle name="Обычный 2 2 6 5 2 2" xfId="1045"/>
    <cellStyle name="Обычный 2 2 6 5 3" xfId="260"/>
    <cellStyle name="Обычный 2 2 6 5 3 2" xfId="1142"/>
    <cellStyle name="Обычный 2 2 6 5 4" xfId="357"/>
    <cellStyle name="Обычный 2 2 6 5 4 2" xfId="1239"/>
    <cellStyle name="Обычный 2 2 6 5 5" xfId="454"/>
    <cellStyle name="Обычный 2 2 6 5 5 2" xfId="1336"/>
    <cellStyle name="Обычный 2 2 6 5 6" xfId="554"/>
    <cellStyle name="Обычный 2 2 6 5 6 2" xfId="1436"/>
    <cellStyle name="Обычный 2 2 6 5 7" xfId="651"/>
    <cellStyle name="Обычный 2 2 6 5 8" xfId="748"/>
    <cellStyle name="Обычный 2 2 6 5 9" xfId="845"/>
    <cellStyle name="Обычный 2 2 6 6" xfId="52"/>
    <cellStyle name="Обычный 2 2 6 6 10" xfId="946"/>
    <cellStyle name="Обычный 2 2 6 6 2" xfId="163"/>
    <cellStyle name="Обычный 2 2 6 6 2 2" xfId="1046"/>
    <cellStyle name="Обычный 2 2 6 6 3" xfId="261"/>
    <cellStyle name="Обычный 2 2 6 6 3 2" xfId="1143"/>
    <cellStyle name="Обычный 2 2 6 6 4" xfId="358"/>
    <cellStyle name="Обычный 2 2 6 6 4 2" xfId="1240"/>
    <cellStyle name="Обычный 2 2 6 6 5" xfId="455"/>
    <cellStyle name="Обычный 2 2 6 6 5 2" xfId="1337"/>
    <cellStyle name="Обычный 2 2 6 6 6" xfId="555"/>
    <cellStyle name="Обычный 2 2 6 6 6 2" xfId="1437"/>
    <cellStyle name="Обычный 2 2 6 6 7" xfId="652"/>
    <cellStyle name="Обычный 2 2 6 6 8" xfId="749"/>
    <cellStyle name="Обычный 2 2 6 6 9" xfId="846"/>
    <cellStyle name="Обычный 2 2 6 7" xfId="158"/>
    <cellStyle name="Обычный 2 2 6 7 2" xfId="1041"/>
    <cellStyle name="Обычный 2 2 6 8" xfId="256"/>
    <cellStyle name="Обычный 2 2 6 8 2" xfId="1138"/>
    <cellStyle name="Обычный 2 2 6 9" xfId="353"/>
    <cellStyle name="Обычный 2 2 6 9 2" xfId="1235"/>
    <cellStyle name="Обычный 2 2 7" xfId="53"/>
    <cellStyle name="Обычный 2 2 7 10" xfId="847"/>
    <cellStyle name="Обычный 2 2 7 11" xfId="947"/>
    <cellStyle name="Обычный 2 2 7 2" xfId="54"/>
    <cellStyle name="Обычный 2 2 7 2 10" xfId="948"/>
    <cellStyle name="Обычный 2 2 7 2 2" xfId="165"/>
    <cellStyle name="Обычный 2 2 7 2 2 2" xfId="1048"/>
    <cellStyle name="Обычный 2 2 7 2 3" xfId="263"/>
    <cellStyle name="Обычный 2 2 7 2 3 2" xfId="1145"/>
    <cellStyle name="Обычный 2 2 7 2 4" xfId="360"/>
    <cellStyle name="Обычный 2 2 7 2 4 2" xfId="1242"/>
    <cellStyle name="Обычный 2 2 7 2 5" xfId="457"/>
    <cellStyle name="Обычный 2 2 7 2 5 2" xfId="1339"/>
    <cellStyle name="Обычный 2 2 7 2 6" xfId="557"/>
    <cellStyle name="Обычный 2 2 7 2 6 2" xfId="1439"/>
    <cellStyle name="Обычный 2 2 7 2 7" xfId="654"/>
    <cellStyle name="Обычный 2 2 7 2 8" xfId="751"/>
    <cellStyle name="Обычный 2 2 7 2 9" xfId="848"/>
    <cellStyle name="Обычный 2 2 7 3" xfId="164"/>
    <cellStyle name="Обычный 2 2 7 3 2" xfId="1047"/>
    <cellStyle name="Обычный 2 2 7 4" xfId="262"/>
    <cellStyle name="Обычный 2 2 7 4 2" xfId="1144"/>
    <cellStyle name="Обычный 2 2 7 5" xfId="359"/>
    <cellStyle name="Обычный 2 2 7 5 2" xfId="1241"/>
    <cellStyle name="Обычный 2 2 7 6" xfId="456"/>
    <cellStyle name="Обычный 2 2 7 6 2" xfId="1338"/>
    <cellStyle name="Обычный 2 2 7 7" xfId="556"/>
    <cellStyle name="Обычный 2 2 7 7 2" xfId="1438"/>
    <cellStyle name="Обычный 2 2 7 8" xfId="653"/>
    <cellStyle name="Обычный 2 2 7 9" xfId="750"/>
    <cellStyle name="Обычный 2 2 8" xfId="55"/>
    <cellStyle name="Обычный 2 2 8 10" xfId="949"/>
    <cellStyle name="Обычный 2 2 8 2" xfId="166"/>
    <cellStyle name="Обычный 2 2 8 2 2" xfId="1049"/>
    <cellStyle name="Обычный 2 2 8 3" xfId="264"/>
    <cellStyle name="Обычный 2 2 8 3 2" xfId="1146"/>
    <cellStyle name="Обычный 2 2 8 4" xfId="361"/>
    <cellStyle name="Обычный 2 2 8 4 2" xfId="1243"/>
    <cellStyle name="Обычный 2 2 8 5" xfId="458"/>
    <cellStyle name="Обычный 2 2 8 5 2" xfId="1340"/>
    <cellStyle name="Обычный 2 2 8 6" xfId="558"/>
    <cellStyle name="Обычный 2 2 8 6 2" xfId="1440"/>
    <cellStyle name="Обычный 2 2 8 7" xfId="655"/>
    <cellStyle name="Обычный 2 2 8 8" xfId="752"/>
    <cellStyle name="Обычный 2 2 8 9" xfId="849"/>
    <cellStyle name="Обычный 2 2 9" xfId="56"/>
    <cellStyle name="Обычный 2 2 9 10" xfId="950"/>
    <cellStyle name="Обычный 2 2 9 2" xfId="167"/>
    <cellStyle name="Обычный 2 2 9 2 2" xfId="1050"/>
    <cellStyle name="Обычный 2 2 9 3" xfId="265"/>
    <cellStyle name="Обычный 2 2 9 3 2" xfId="1147"/>
    <cellStyle name="Обычный 2 2 9 4" xfId="362"/>
    <cellStyle name="Обычный 2 2 9 4 2" xfId="1244"/>
    <cellStyle name="Обычный 2 2 9 5" xfId="459"/>
    <cellStyle name="Обычный 2 2 9 5 2" xfId="1341"/>
    <cellStyle name="Обычный 2 2 9 6" xfId="559"/>
    <cellStyle name="Обычный 2 2 9 6 2" xfId="1441"/>
    <cellStyle name="Обычный 2 2 9 7" xfId="656"/>
    <cellStyle name="Обычный 2 2 9 8" xfId="753"/>
    <cellStyle name="Обычный 2 2 9 9" xfId="850"/>
    <cellStyle name="Обычный 2 2_30-ра" xfId="57"/>
    <cellStyle name="Обычный 2 3" xfId="893"/>
    <cellStyle name="Обычный 3" xfId="58"/>
    <cellStyle name="Обычный 4" xfId="59"/>
    <cellStyle name="Обычный 4 10" xfId="60"/>
    <cellStyle name="Обычный 4 10 10" xfId="952"/>
    <cellStyle name="Обычный 4 10 2" xfId="169"/>
    <cellStyle name="Обычный 4 10 2 2" xfId="1052"/>
    <cellStyle name="Обычный 4 10 3" xfId="267"/>
    <cellStyle name="Обычный 4 10 3 2" xfId="1149"/>
    <cellStyle name="Обычный 4 10 4" xfId="364"/>
    <cellStyle name="Обычный 4 10 4 2" xfId="1246"/>
    <cellStyle name="Обычный 4 10 5" xfId="461"/>
    <cellStyle name="Обычный 4 10 5 2" xfId="1343"/>
    <cellStyle name="Обычный 4 10 6" xfId="561"/>
    <cellStyle name="Обычный 4 10 6 2" xfId="1443"/>
    <cellStyle name="Обычный 4 10 7" xfId="658"/>
    <cellStyle name="Обычный 4 10 8" xfId="755"/>
    <cellStyle name="Обычный 4 10 9" xfId="852"/>
    <cellStyle name="Обычный 4 11" xfId="168"/>
    <cellStyle name="Обычный 4 11 2" xfId="1051"/>
    <cellStyle name="Обычный 4 12" xfId="266"/>
    <cellStyle name="Обычный 4 12 2" xfId="1148"/>
    <cellStyle name="Обычный 4 13" xfId="363"/>
    <cellStyle name="Обычный 4 13 2" xfId="1245"/>
    <cellStyle name="Обычный 4 14" xfId="460"/>
    <cellStyle name="Обычный 4 14 2" xfId="1342"/>
    <cellStyle name="Обычный 4 15" xfId="560"/>
    <cellStyle name="Обычный 4 15 2" xfId="1442"/>
    <cellStyle name="Обычный 4 16" xfId="657"/>
    <cellStyle name="Обычный 4 17" xfId="754"/>
    <cellStyle name="Обычный 4 18" xfId="851"/>
    <cellStyle name="Обычный 4 19" xfId="951"/>
    <cellStyle name="Обычный 4 2" xfId="61"/>
    <cellStyle name="Обычный 4 2 10" xfId="365"/>
    <cellStyle name="Обычный 4 2 10 2" xfId="1247"/>
    <cellStyle name="Обычный 4 2 11" xfId="462"/>
    <cellStyle name="Обычный 4 2 11 2" xfId="1344"/>
    <cellStyle name="Обычный 4 2 12" xfId="562"/>
    <cellStyle name="Обычный 4 2 12 2" xfId="1444"/>
    <cellStyle name="Обычный 4 2 13" xfId="659"/>
    <cellStyle name="Обычный 4 2 14" xfId="756"/>
    <cellStyle name="Обычный 4 2 15" xfId="853"/>
    <cellStyle name="Обычный 4 2 16" xfId="953"/>
    <cellStyle name="Обычный 4 2 2" xfId="62"/>
    <cellStyle name="Обычный 4 2 2 10" xfId="463"/>
    <cellStyle name="Обычный 4 2 2 10 2" xfId="1345"/>
    <cellStyle name="Обычный 4 2 2 11" xfId="563"/>
    <cellStyle name="Обычный 4 2 2 11 2" xfId="1445"/>
    <cellStyle name="Обычный 4 2 2 12" xfId="660"/>
    <cellStyle name="Обычный 4 2 2 13" xfId="757"/>
    <cellStyle name="Обычный 4 2 2 14" xfId="854"/>
    <cellStyle name="Обычный 4 2 2 15" xfId="954"/>
    <cellStyle name="Обычный 4 2 2 2" xfId="63"/>
    <cellStyle name="Обычный 4 2 2 2 10" xfId="955"/>
    <cellStyle name="Обычный 4 2 2 2 2" xfId="172"/>
    <cellStyle name="Обычный 4 2 2 2 2 2" xfId="1055"/>
    <cellStyle name="Обычный 4 2 2 2 3" xfId="270"/>
    <cellStyle name="Обычный 4 2 2 2 3 2" xfId="1152"/>
    <cellStyle name="Обычный 4 2 2 2 4" xfId="367"/>
    <cellStyle name="Обычный 4 2 2 2 4 2" xfId="1249"/>
    <cellStyle name="Обычный 4 2 2 2 5" xfId="464"/>
    <cellStyle name="Обычный 4 2 2 2 5 2" xfId="1346"/>
    <cellStyle name="Обычный 4 2 2 2 6" xfId="564"/>
    <cellStyle name="Обычный 4 2 2 2 6 2" xfId="1446"/>
    <cellStyle name="Обычный 4 2 2 2 7" xfId="661"/>
    <cellStyle name="Обычный 4 2 2 2 8" xfId="758"/>
    <cellStyle name="Обычный 4 2 2 2 9" xfId="855"/>
    <cellStyle name="Обычный 4 2 2 3" xfId="64"/>
    <cellStyle name="Обычный 4 2 2 3 10" xfId="956"/>
    <cellStyle name="Обычный 4 2 2 3 2" xfId="173"/>
    <cellStyle name="Обычный 4 2 2 3 2 2" xfId="1056"/>
    <cellStyle name="Обычный 4 2 2 3 3" xfId="271"/>
    <cellStyle name="Обычный 4 2 2 3 3 2" xfId="1153"/>
    <cellStyle name="Обычный 4 2 2 3 4" xfId="368"/>
    <cellStyle name="Обычный 4 2 2 3 4 2" xfId="1250"/>
    <cellStyle name="Обычный 4 2 2 3 5" xfId="465"/>
    <cellStyle name="Обычный 4 2 2 3 5 2" xfId="1347"/>
    <cellStyle name="Обычный 4 2 2 3 6" xfId="565"/>
    <cellStyle name="Обычный 4 2 2 3 6 2" xfId="1447"/>
    <cellStyle name="Обычный 4 2 2 3 7" xfId="662"/>
    <cellStyle name="Обычный 4 2 2 3 8" xfId="759"/>
    <cellStyle name="Обычный 4 2 2 3 9" xfId="856"/>
    <cellStyle name="Обычный 4 2 2 4" xfId="65"/>
    <cellStyle name="Обычный 4 2 2 4 10" xfId="957"/>
    <cellStyle name="Обычный 4 2 2 4 2" xfId="174"/>
    <cellStyle name="Обычный 4 2 2 4 2 2" xfId="1057"/>
    <cellStyle name="Обычный 4 2 2 4 3" xfId="272"/>
    <cellStyle name="Обычный 4 2 2 4 3 2" xfId="1154"/>
    <cellStyle name="Обычный 4 2 2 4 4" xfId="369"/>
    <cellStyle name="Обычный 4 2 2 4 4 2" xfId="1251"/>
    <cellStyle name="Обычный 4 2 2 4 5" xfId="466"/>
    <cellStyle name="Обычный 4 2 2 4 5 2" xfId="1348"/>
    <cellStyle name="Обычный 4 2 2 4 6" xfId="566"/>
    <cellStyle name="Обычный 4 2 2 4 6 2" xfId="1448"/>
    <cellStyle name="Обычный 4 2 2 4 7" xfId="663"/>
    <cellStyle name="Обычный 4 2 2 4 8" xfId="760"/>
    <cellStyle name="Обычный 4 2 2 4 9" xfId="857"/>
    <cellStyle name="Обычный 4 2 2 5" xfId="66"/>
    <cellStyle name="Обычный 4 2 2 5 10" xfId="958"/>
    <cellStyle name="Обычный 4 2 2 5 2" xfId="175"/>
    <cellStyle name="Обычный 4 2 2 5 2 2" xfId="1058"/>
    <cellStyle name="Обычный 4 2 2 5 3" xfId="273"/>
    <cellStyle name="Обычный 4 2 2 5 3 2" xfId="1155"/>
    <cellStyle name="Обычный 4 2 2 5 4" xfId="370"/>
    <cellStyle name="Обычный 4 2 2 5 4 2" xfId="1252"/>
    <cellStyle name="Обычный 4 2 2 5 5" xfId="467"/>
    <cellStyle name="Обычный 4 2 2 5 5 2" xfId="1349"/>
    <cellStyle name="Обычный 4 2 2 5 6" xfId="567"/>
    <cellStyle name="Обычный 4 2 2 5 6 2" xfId="1449"/>
    <cellStyle name="Обычный 4 2 2 5 7" xfId="664"/>
    <cellStyle name="Обычный 4 2 2 5 8" xfId="761"/>
    <cellStyle name="Обычный 4 2 2 5 9" xfId="858"/>
    <cellStyle name="Обычный 4 2 2 6" xfId="67"/>
    <cellStyle name="Обычный 4 2 2 6 10" xfId="959"/>
    <cellStyle name="Обычный 4 2 2 6 2" xfId="176"/>
    <cellStyle name="Обычный 4 2 2 6 2 2" xfId="1059"/>
    <cellStyle name="Обычный 4 2 2 6 3" xfId="274"/>
    <cellStyle name="Обычный 4 2 2 6 3 2" xfId="1156"/>
    <cellStyle name="Обычный 4 2 2 6 4" xfId="371"/>
    <cellStyle name="Обычный 4 2 2 6 4 2" xfId="1253"/>
    <cellStyle name="Обычный 4 2 2 6 5" xfId="468"/>
    <cellStyle name="Обычный 4 2 2 6 5 2" xfId="1350"/>
    <cellStyle name="Обычный 4 2 2 6 6" xfId="568"/>
    <cellStyle name="Обычный 4 2 2 6 6 2" xfId="1450"/>
    <cellStyle name="Обычный 4 2 2 6 7" xfId="665"/>
    <cellStyle name="Обычный 4 2 2 6 8" xfId="762"/>
    <cellStyle name="Обычный 4 2 2 6 9" xfId="859"/>
    <cellStyle name="Обычный 4 2 2 7" xfId="171"/>
    <cellStyle name="Обычный 4 2 2 7 2" xfId="1054"/>
    <cellStyle name="Обычный 4 2 2 8" xfId="269"/>
    <cellStyle name="Обычный 4 2 2 8 2" xfId="1151"/>
    <cellStyle name="Обычный 4 2 2 9" xfId="366"/>
    <cellStyle name="Обычный 4 2 2 9 2" xfId="1248"/>
    <cellStyle name="Обычный 4 2 3" xfId="68"/>
    <cellStyle name="Обычный 4 2 3 10" xfId="960"/>
    <cellStyle name="Обычный 4 2 3 2" xfId="177"/>
    <cellStyle name="Обычный 4 2 3 2 2" xfId="1060"/>
    <cellStyle name="Обычный 4 2 3 3" xfId="275"/>
    <cellStyle name="Обычный 4 2 3 3 2" xfId="1157"/>
    <cellStyle name="Обычный 4 2 3 4" xfId="372"/>
    <cellStyle name="Обычный 4 2 3 4 2" xfId="1254"/>
    <cellStyle name="Обычный 4 2 3 5" xfId="469"/>
    <cellStyle name="Обычный 4 2 3 5 2" xfId="1351"/>
    <cellStyle name="Обычный 4 2 3 6" xfId="569"/>
    <cellStyle name="Обычный 4 2 3 6 2" xfId="1451"/>
    <cellStyle name="Обычный 4 2 3 7" xfId="666"/>
    <cellStyle name="Обычный 4 2 3 8" xfId="763"/>
    <cellStyle name="Обычный 4 2 3 9" xfId="860"/>
    <cellStyle name="Обычный 4 2 4" xfId="69"/>
    <cellStyle name="Обычный 4 2 4 10" xfId="961"/>
    <cellStyle name="Обычный 4 2 4 2" xfId="178"/>
    <cellStyle name="Обычный 4 2 4 2 2" xfId="1061"/>
    <cellStyle name="Обычный 4 2 4 3" xfId="276"/>
    <cellStyle name="Обычный 4 2 4 3 2" xfId="1158"/>
    <cellStyle name="Обычный 4 2 4 4" xfId="373"/>
    <cellStyle name="Обычный 4 2 4 4 2" xfId="1255"/>
    <cellStyle name="Обычный 4 2 4 5" xfId="470"/>
    <cellStyle name="Обычный 4 2 4 5 2" xfId="1352"/>
    <cellStyle name="Обычный 4 2 4 6" xfId="570"/>
    <cellStyle name="Обычный 4 2 4 6 2" xfId="1452"/>
    <cellStyle name="Обычный 4 2 4 7" xfId="667"/>
    <cellStyle name="Обычный 4 2 4 8" xfId="764"/>
    <cellStyle name="Обычный 4 2 4 9" xfId="861"/>
    <cellStyle name="Обычный 4 2 5" xfId="70"/>
    <cellStyle name="Обычный 4 2 5 10" xfId="962"/>
    <cellStyle name="Обычный 4 2 5 2" xfId="179"/>
    <cellStyle name="Обычный 4 2 5 2 2" xfId="1062"/>
    <cellStyle name="Обычный 4 2 5 3" xfId="277"/>
    <cellStyle name="Обычный 4 2 5 3 2" xfId="1159"/>
    <cellStyle name="Обычный 4 2 5 4" xfId="374"/>
    <cellStyle name="Обычный 4 2 5 4 2" xfId="1256"/>
    <cellStyle name="Обычный 4 2 5 5" xfId="471"/>
    <cellStyle name="Обычный 4 2 5 5 2" xfId="1353"/>
    <cellStyle name="Обычный 4 2 5 6" xfId="571"/>
    <cellStyle name="Обычный 4 2 5 6 2" xfId="1453"/>
    <cellStyle name="Обычный 4 2 5 7" xfId="668"/>
    <cellStyle name="Обычный 4 2 5 8" xfId="765"/>
    <cellStyle name="Обычный 4 2 5 9" xfId="862"/>
    <cellStyle name="Обычный 4 2 6" xfId="71"/>
    <cellStyle name="Обычный 4 2 6 10" xfId="963"/>
    <cellStyle name="Обычный 4 2 6 2" xfId="180"/>
    <cellStyle name="Обычный 4 2 6 2 2" xfId="1063"/>
    <cellStyle name="Обычный 4 2 6 3" xfId="278"/>
    <cellStyle name="Обычный 4 2 6 3 2" xfId="1160"/>
    <cellStyle name="Обычный 4 2 6 4" xfId="375"/>
    <cellStyle name="Обычный 4 2 6 4 2" xfId="1257"/>
    <cellStyle name="Обычный 4 2 6 5" xfId="472"/>
    <cellStyle name="Обычный 4 2 6 5 2" xfId="1354"/>
    <cellStyle name="Обычный 4 2 6 6" xfId="572"/>
    <cellStyle name="Обычный 4 2 6 6 2" xfId="1454"/>
    <cellStyle name="Обычный 4 2 6 7" xfId="669"/>
    <cellStyle name="Обычный 4 2 6 8" xfId="766"/>
    <cellStyle name="Обычный 4 2 6 9" xfId="863"/>
    <cellStyle name="Обычный 4 2 7" xfId="72"/>
    <cellStyle name="Обычный 4 2 7 10" xfId="964"/>
    <cellStyle name="Обычный 4 2 7 2" xfId="181"/>
    <cellStyle name="Обычный 4 2 7 2 2" xfId="1064"/>
    <cellStyle name="Обычный 4 2 7 3" xfId="279"/>
    <cellStyle name="Обычный 4 2 7 3 2" xfId="1161"/>
    <cellStyle name="Обычный 4 2 7 4" xfId="376"/>
    <cellStyle name="Обычный 4 2 7 4 2" xfId="1258"/>
    <cellStyle name="Обычный 4 2 7 5" xfId="473"/>
    <cellStyle name="Обычный 4 2 7 5 2" xfId="1355"/>
    <cellStyle name="Обычный 4 2 7 6" xfId="573"/>
    <cellStyle name="Обычный 4 2 7 6 2" xfId="1455"/>
    <cellStyle name="Обычный 4 2 7 7" xfId="670"/>
    <cellStyle name="Обычный 4 2 7 8" xfId="767"/>
    <cellStyle name="Обычный 4 2 7 9" xfId="864"/>
    <cellStyle name="Обычный 4 2 8" xfId="170"/>
    <cellStyle name="Обычный 4 2 8 2" xfId="1053"/>
    <cellStyle name="Обычный 4 2 9" xfId="268"/>
    <cellStyle name="Обычный 4 2 9 2" xfId="1150"/>
    <cellStyle name="Обычный 4 3" xfId="73"/>
    <cellStyle name="Обычный 4 3 10" xfId="377"/>
    <cellStyle name="Обычный 4 3 10 2" xfId="1259"/>
    <cellStyle name="Обычный 4 3 11" xfId="474"/>
    <cellStyle name="Обычный 4 3 11 2" xfId="1356"/>
    <cellStyle name="Обычный 4 3 12" xfId="574"/>
    <cellStyle name="Обычный 4 3 12 2" xfId="1456"/>
    <cellStyle name="Обычный 4 3 13" xfId="671"/>
    <cellStyle name="Обычный 4 3 14" xfId="768"/>
    <cellStyle name="Обычный 4 3 15" xfId="865"/>
    <cellStyle name="Обычный 4 3 16" xfId="965"/>
    <cellStyle name="Обычный 4 3 2" xfId="74"/>
    <cellStyle name="Обычный 4 3 2 10" xfId="475"/>
    <cellStyle name="Обычный 4 3 2 10 2" xfId="1357"/>
    <cellStyle name="Обычный 4 3 2 11" xfId="575"/>
    <cellStyle name="Обычный 4 3 2 11 2" xfId="1457"/>
    <cellStyle name="Обычный 4 3 2 12" xfId="672"/>
    <cellStyle name="Обычный 4 3 2 13" xfId="769"/>
    <cellStyle name="Обычный 4 3 2 14" xfId="866"/>
    <cellStyle name="Обычный 4 3 2 15" xfId="966"/>
    <cellStyle name="Обычный 4 3 2 2" xfId="75"/>
    <cellStyle name="Обычный 4 3 2 2 10" xfId="967"/>
    <cellStyle name="Обычный 4 3 2 2 2" xfId="184"/>
    <cellStyle name="Обычный 4 3 2 2 2 2" xfId="1067"/>
    <cellStyle name="Обычный 4 3 2 2 3" xfId="282"/>
    <cellStyle name="Обычный 4 3 2 2 3 2" xfId="1164"/>
    <cellStyle name="Обычный 4 3 2 2 4" xfId="379"/>
    <cellStyle name="Обычный 4 3 2 2 4 2" xfId="1261"/>
    <cellStyle name="Обычный 4 3 2 2 5" xfId="476"/>
    <cellStyle name="Обычный 4 3 2 2 5 2" xfId="1358"/>
    <cellStyle name="Обычный 4 3 2 2 6" xfId="576"/>
    <cellStyle name="Обычный 4 3 2 2 6 2" xfId="1458"/>
    <cellStyle name="Обычный 4 3 2 2 7" xfId="673"/>
    <cellStyle name="Обычный 4 3 2 2 8" xfId="770"/>
    <cellStyle name="Обычный 4 3 2 2 9" xfId="867"/>
    <cellStyle name="Обычный 4 3 2 3" xfId="76"/>
    <cellStyle name="Обычный 4 3 2 3 10" xfId="968"/>
    <cellStyle name="Обычный 4 3 2 3 2" xfId="185"/>
    <cellStyle name="Обычный 4 3 2 3 2 2" xfId="1068"/>
    <cellStyle name="Обычный 4 3 2 3 3" xfId="283"/>
    <cellStyle name="Обычный 4 3 2 3 3 2" xfId="1165"/>
    <cellStyle name="Обычный 4 3 2 3 4" xfId="380"/>
    <cellStyle name="Обычный 4 3 2 3 4 2" xfId="1262"/>
    <cellStyle name="Обычный 4 3 2 3 5" xfId="477"/>
    <cellStyle name="Обычный 4 3 2 3 5 2" xfId="1359"/>
    <cellStyle name="Обычный 4 3 2 3 6" xfId="577"/>
    <cellStyle name="Обычный 4 3 2 3 6 2" xfId="1459"/>
    <cellStyle name="Обычный 4 3 2 3 7" xfId="674"/>
    <cellStyle name="Обычный 4 3 2 3 8" xfId="771"/>
    <cellStyle name="Обычный 4 3 2 3 9" xfId="868"/>
    <cellStyle name="Обычный 4 3 2 4" xfId="77"/>
    <cellStyle name="Обычный 4 3 2 4 10" xfId="969"/>
    <cellStyle name="Обычный 4 3 2 4 2" xfId="186"/>
    <cellStyle name="Обычный 4 3 2 4 2 2" xfId="1069"/>
    <cellStyle name="Обычный 4 3 2 4 3" xfId="284"/>
    <cellStyle name="Обычный 4 3 2 4 3 2" xfId="1166"/>
    <cellStyle name="Обычный 4 3 2 4 4" xfId="381"/>
    <cellStyle name="Обычный 4 3 2 4 4 2" xfId="1263"/>
    <cellStyle name="Обычный 4 3 2 4 5" xfId="478"/>
    <cellStyle name="Обычный 4 3 2 4 5 2" xfId="1360"/>
    <cellStyle name="Обычный 4 3 2 4 6" xfId="578"/>
    <cellStyle name="Обычный 4 3 2 4 6 2" xfId="1460"/>
    <cellStyle name="Обычный 4 3 2 4 7" xfId="675"/>
    <cellStyle name="Обычный 4 3 2 4 8" xfId="772"/>
    <cellStyle name="Обычный 4 3 2 4 9" xfId="869"/>
    <cellStyle name="Обычный 4 3 2 5" xfId="78"/>
    <cellStyle name="Обычный 4 3 2 5 10" xfId="970"/>
    <cellStyle name="Обычный 4 3 2 5 2" xfId="187"/>
    <cellStyle name="Обычный 4 3 2 5 2 2" xfId="1070"/>
    <cellStyle name="Обычный 4 3 2 5 3" xfId="285"/>
    <cellStyle name="Обычный 4 3 2 5 3 2" xfId="1167"/>
    <cellStyle name="Обычный 4 3 2 5 4" xfId="382"/>
    <cellStyle name="Обычный 4 3 2 5 4 2" xfId="1264"/>
    <cellStyle name="Обычный 4 3 2 5 5" xfId="479"/>
    <cellStyle name="Обычный 4 3 2 5 5 2" xfId="1361"/>
    <cellStyle name="Обычный 4 3 2 5 6" xfId="579"/>
    <cellStyle name="Обычный 4 3 2 5 6 2" xfId="1461"/>
    <cellStyle name="Обычный 4 3 2 5 7" xfId="676"/>
    <cellStyle name="Обычный 4 3 2 5 8" xfId="773"/>
    <cellStyle name="Обычный 4 3 2 5 9" xfId="870"/>
    <cellStyle name="Обычный 4 3 2 6" xfId="79"/>
    <cellStyle name="Обычный 4 3 2 6 10" xfId="971"/>
    <cellStyle name="Обычный 4 3 2 6 2" xfId="188"/>
    <cellStyle name="Обычный 4 3 2 6 2 2" xfId="1071"/>
    <cellStyle name="Обычный 4 3 2 6 3" xfId="286"/>
    <cellStyle name="Обычный 4 3 2 6 3 2" xfId="1168"/>
    <cellStyle name="Обычный 4 3 2 6 4" xfId="383"/>
    <cellStyle name="Обычный 4 3 2 6 4 2" xfId="1265"/>
    <cellStyle name="Обычный 4 3 2 6 5" xfId="480"/>
    <cellStyle name="Обычный 4 3 2 6 5 2" xfId="1362"/>
    <cellStyle name="Обычный 4 3 2 6 6" xfId="580"/>
    <cellStyle name="Обычный 4 3 2 6 6 2" xfId="1462"/>
    <cellStyle name="Обычный 4 3 2 6 7" xfId="677"/>
    <cellStyle name="Обычный 4 3 2 6 8" xfId="774"/>
    <cellStyle name="Обычный 4 3 2 6 9" xfId="871"/>
    <cellStyle name="Обычный 4 3 2 7" xfId="183"/>
    <cellStyle name="Обычный 4 3 2 7 2" xfId="1066"/>
    <cellStyle name="Обычный 4 3 2 8" xfId="281"/>
    <cellStyle name="Обычный 4 3 2 8 2" xfId="1163"/>
    <cellStyle name="Обычный 4 3 2 9" xfId="378"/>
    <cellStyle name="Обычный 4 3 2 9 2" xfId="1260"/>
    <cellStyle name="Обычный 4 3 3" xfId="80"/>
    <cellStyle name="Обычный 4 3 3 10" xfId="972"/>
    <cellStyle name="Обычный 4 3 3 2" xfId="189"/>
    <cellStyle name="Обычный 4 3 3 2 2" xfId="1072"/>
    <cellStyle name="Обычный 4 3 3 3" xfId="287"/>
    <cellStyle name="Обычный 4 3 3 3 2" xfId="1169"/>
    <cellStyle name="Обычный 4 3 3 4" xfId="384"/>
    <cellStyle name="Обычный 4 3 3 4 2" xfId="1266"/>
    <cellStyle name="Обычный 4 3 3 5" xfId="481"/>
    <cellStyle name="Обычный 4 3 3 5 2" xfId="1363"/>
    <cellStyle name="Обычный 4 3 3 6" xfId="581"/>
    <cellStyle name="Обычный 4 3 3 6 2" xfId="1463"/>
    <cellStyle name="Обычный 4 3 3 7" xfId="678"/>
    <cellStyle name="Обычный 4 3 3 8" xfId="775"/>
    <cellStyle name="Обычный 4 3 3 9" xfId="872"/>
    <cellStyle name="Обычный 4 3 4" xfId="81"/>
    <cellStyle name="Обычный 4 3 4 10" xfId="973"/>
    <cellStyle name="Обычный 4 3 4 2" xfId="190"/>
    <cellStyle name="Обычный 4 3 4 2 2" xfId="1073"/>
    <cellStyle name="Обычный 4 3 4 3" xfId="288"/>
    <cellStyle name="Обычный 4 3 4 3 2" xfId="1170"/>
    <cellStyle name="Обычный 4 3 4 4" xfId="385"/>
    <cellStyle name="Обычный 4 3 4 4 2" xfId="1267"/>
    <cellStyle name="Обычный 4 3 4 5" xfId="482"/>
    <cellStyle name="Обычный 4 3 4 5 2" xfId="1364"/>
    <cellStyle name="Обычный 4 3 4 6" xfId="582"/>
    <cellStyle name="Обычный 4 3 4 6 2" xfId="1464"/>
    <cellStyle name="Обычный 4 3 4 7" xfId="679"/>
    <cellStyle name="Обычный 4 3 4 8" xfId="776"/>
    <cellStyle name="Обычный 4 3 4 9" xfId="873"/>
    <cellStyle name="Обычный 4 3 5" xfId="82"/>
    <cellStyle name="Обычный 4 3 5 10" xfId="974"/>
    <cellStyle name="Обычный 4 3 5 2" xfId="191"/>
    <cellStyle name="Обычный 4 3 5 2 2" xfId="1074"/>
    <cellStyle name="Обычный 4 3 5 3" xfId="289"/>
    <cellStyle name="Обычный 4 3 5 3 2" xfId="1171"/>
    <cellStyle name="Обычный 4 3 5 4" xfId="386"/>
    <cellStyle name="Обычный 4 3 5 4 2" xfId="1268"/>
    <cellStyle name="Обычный 4 3 5 5" xfId="483"/>
    <cellStyle name="Обычный 4 3 5 5 2" xfId="1365"/>
    <cellStyle name="Обычный 4 3 5 6" xfId="583"/>
    <cellStyle name="Обычный 4 3 5 6 2" xfId="1465"/>
    <cellStyle name="Обычный 4 3 5 7" xfId="680"/>
    <cellStyle name="Обычный 4 3 5 8" xfId="777"/>
    <cellStyle name="Обычный 4 3 5 9" xfId="874"/>
    <cellStyle name="Обычный 4 3 6" xfId="83"/>
    <cellStyle name="Обычный 4 3 6 10" xfId="975"/>
    <cellStyle name="Обычный 4 3 6 2" xfId="192"/>
    <cellStyle name="Обычный 4 3 6 2 2" xfId="1075"/>
    <cellStyle name="Обычный 4 3 6 3" xfId="290"/>
    <cellStyle name="Обычный 4 3 6 3 2" xfId="1172"/>
    <cellStyle name="Обычный 4 3 6 4" xfId="387"/>
    <cellStyle name="Обычный 4 3 6 4 2" xfId="1269"/>
    <cellStyle name="Обычный 4 3 6 5" xfId="484"/>
    <cellStyle name="Обычный 4 3 6 5 2" xfId="1366"/>
    <cellStyle name="Обычный 4 3 6 6" xfId="584"/>
    <cellStyle name="Обычный 4 3 6 6 2" xfId="1466"/>
    <cellStyle name="Обычный 4 3 6 7" xfId="681"/>
    <cellStyle name="Обычный 4 3 6 8" xfId="778"/>
    <cellStyle name="Обычный 4 3 6 9" xfId="875"/>
    <cellStyle name="Обычный 4 3 7" xfId="84"/>
    <cellStyle name="Обычный 4 3 7 10" xfId="976"/>
    <cellStyle name="Обычный 4 3 7 2" xfId="193"/>
    <cellStyle name="Обычный 4 3 7 2 2" xfId="1076"/>
    <cellStyle name="Обычный 4 3 7 3" xfId="291"/>
    <cellStyle name="Обычный 4 3 7 3 2" xfId="1173"/>
    <cellStyle name="Обычный 4 3 7 4" xfId="388"/>
    <cellStyle name="Обычный 4 3 7 4 2" xfId="1270"/>
    <cellStyle name="Обычный 4 3 7 5" xfId="485"/>
    <cellStyle name="Обычный 4 3 7 5 2" xfId="1367"/>
    <cellStyle name="Обычный 4 3 7 6" xfId="585"/>
    <cellStyle name="Обычный 4 3 7 6 2" xfId="1467"/>
    <cellStyle name="Обычный 4 3 7 7" xfId="682"/>
    <cellStyle name="Обычный 4 3 7 8" xfId="779"/>
    <cellStyle name="Обычный 4 3 7 9" xfId="876"/>
    <cellStyle name="Обычный 4 3 8" xfId="182"/>
    <cellStyle name="Обычный 4 3 8 2" xfId="1065"/>
    <cellStyle name="Обычный 4 3 9" xfId="280"/>
    <cellStyle name="Обычный 4 3 9 2" xfId="1162"/>
    <cellStyle name="Обычный 4 4" xfId="85"/>
    <cellStyle name="Обычный 4 4 10" xfId="486"/>
    <cellStyle name="Обычный 4 4 10 2" xfId="1368"/>
    <cellStyle name="Обычный 4 4 11" xfId="586"/>
    <cellStyle name="Обычный 4 4 11 2" xfId="1468"/>
    <cellStyle name="Обычный 4 4 12" xfId="683"/>
    <cellStyle name="Обычный 4 4 13" xfId="780"/>
    <cellStyle name="Обычный 4 4 14" xfId="877"/>
    <cellStyle name="Обычный 4 4 15" xfId="977"/>
    <cellStyle name="Обычный 4 4 2" xfId="86"/>
    <cellStyle name="Обычный 4 4 2 10" xfId="978"/>
    <cellStyle name="Обычный 4 4 2 2" xfId="195"/>
    <cellStyle name="Обычный 4 4 2 2 2" xfId="1078"/>
    <cellStyle name="Обычный 4 4 2 3" xfId="293"/>
    <cellStyle name="Обычный 4 4 2 3 2" xfId="1175"/>
    <cellStyle name="Обычный 4 4 2 4" xfId="390"/>
    <cellStyle name="Обычный 4 4 2 4 2" xfId="1272"/>
    <cellStyle name="Обычный 4 4 2 5" xfId="487"/>
    <cellStyle name="Обычный 4 4 2 5 2" xfId="1369"/>
    <cellStyle name="Обычный 4 4 2 6" xfId="587"/>
    <cellStyle name="Обычный 4 4 2 6 2" xfId="1469"/>
    <cellStyle name="Обычный 4 4 2 7" xfId="684"/>
    <cellStyle name="Обычный 4 4 2 8" xfId="781"/>
    <cellStyle name="Обычный 4 4 2 9" xfId="878"/>
    <cellStyle name="Обычный 4 4 3" xfId="87"/>
    <cellStyle name="Обычный 4 4 3 10" xfId="979"/>
    <cellStyle name="Обычный 4 4 3 2" xfId="196"/>
    <cellStyle name="Обычный 4 4 3 2 2" xfId="1079"/>
    <cellStyle name="Обычный 4 4 3 3" xfId="294"/>
    <cellStyle name="Обычный 4 4 3 3 2" xfId="1176"/>
    <cellStyle name="Обычный 4 4 3 4" xfId="391"/>
    <cellStyle name="Обычный 4 4 3 4 2" xfId="1273"/>
    <cellStyle name="Обычный 4 4 3 5" xfId="488"/>
    <cellStyle name="Обычный 4 4 3 5 2" xfId="1370"/>
    <cellStyle name="Обычный 4 4 3 6" xfId="588"/>
    <cellStyle name="Обычный 4 4 3 6 2" xfId="1470"/>
    <cellStyle name="Обычный 4 4 3 7" xfId="685"/>
    <cellStyle name="Обычный 4 4 3 8" xfId="782"/>
    <cellStyle name="Обычный 4 4 3 9" xfId="879"/>
    <cellStyle name="Обычный 4 4 4" xfId="88"/>
    <cellStyle name="Обычный 4 4 4 10" xfId="980"/>
    <cellStyle name="Обычный 4 4 4 2" xfId="197"/>
    <cellStyle name="Обычный 4 4 4 2 2" xfId="1080"/>
    <cellStyle name="Обычный 4 4 4 3" xfId="295"/>
    <cellStyle name="Обычный 4 4 4 3 2" xfId="1177"/>
    <cellStyle name="Обычный 4 4 4 4" xfId="392"/>
    <cellStyle name="Обычный 4 4 4 4 2" xfId="1274"/>
    <cellStyle name="Обычный 4 4 4 5" xfId="489"/>
    <cellStyle name="Обычный 4 4 4 5 2" xfId="1371"/>
    <cellStyle name="Обычный 4 4 4 6" xfId="589"/>
    <cellStyle name="Обычный 4 4 4 6 2" xfId="1471"/>
    <cellStyle name="Обычный 4 4 4 7" xfId="686"/>
    <cellStyle name="Обычный 4 4 4 8" xfId="783"/>
    <cellStyle name="Обычный 4 4 4 9" xfId="880"/>
    <cellStyle name="Обычный 4 4 5" xfId="89"/>
    <cellStyle name="Обычный 4 4 5 10" xfId="981"/>
    <cellStyle name="Обычный 4 4 5 2" xfId="198"/>
    <cellStyle name="Обычный 4 4 5 2 2" xfId="1081"/>
    <cellStyle name="Обычный 4 4 5 3" xfId="296"/>
    <cellStyle name="Обычный 4 4 5 3 2" xfId="1178"/>
    <cellStyle name="Обычный 4 4 5 4" xfId="393"/>
    <cellStyle name="Обычный 4 4 5 4 2" xfId="1275"/>
    <cellStyle name="Обычный 4 4 5 5" xfId="490"/>
    <cellStyle name="Обычный 4 4 5 5 2" xfId="1372"/>
    <cellStyle name="Обычный 4 4 5 6" xfId="590"/>
    <cellStyle name="Обычный 4 4 5 6 2" xfId="1472"/>
    <cellStyle name="Обычный 4 4 5 7" xfId="687"/>
    <cellStyle name="Обычный 4 4 5 8" xfId="784"/>
    <cellStyle name="Обычный 4 4 5 9" xfId="881"/>
    <cellStyle name="Обычный 4 4 6" xfId="90"/>
    <cellStyle name="Обычный 4 4 6 10" xfId="982"/>
    <cellStyle name="Обычный 4 4 6 2" xfId="199"/>
    <cellStyle name="Обычный 4 4 6 2 2" xfId="1082"/>
    <cellStyle name="Обычный 4 4 6 3" xfId="297"/>
    <cellStyle name="Обычный 4 4 6 3 2" xfId="1179"/>
    <cellStyle name="Обычный 4 4 6 4" xfId="394"/>
    <cellStyle name="Обычный 4 4 6 4 2" xfId="1276"/>
    <cellStyle name="Обычный 4 4 6 5" xfId="491"/>
    <cellStyle name="Обычный 4 4 6 5 2" xfId="1373"/>
    <cellStyle name="Обычный 4 4 6 6" xfId="591"/>
    <cellStyle name="Обычный 4 4 6 6 2" xfId="1473"/>
    <cellStyle name="Обычный 4 4 6 7" xfId="688"/>
    <cellStyle name="Обычный 4 4 6 8" xfId="785"/>
    <cellStyle name="Обычный 4 4 6 9" xfId="882"/>
    <cellStyle name="Обычный 4 4 7" xfId="194"/>
    <cellStyle name="Обычный 4 4 7 2" xfId="1077"/>
    <cellStyle name="Обычный 4 4 8" xfId="292"/>
    <cellStyle name="Обычный 4 4 8 2" xfId="1174"/>
    <cellStyle name="Обычный 4 4 9" xfId="389"/>
    <cellStyle name="Обычный 4 4 9 2" xfId="1271"/>
    <cellStyle name="Обычный 4 5" xfId="91"/>
    <cellStyle name="Обычный 4 5 10" xfId="492"/>
    <cellStyle name="Обычный 4 5 10 2" xfId="1374"/>
    <cellStyle name="Обычный 4 5 11" xfId="592"/>
    <cellStyle name="Обычный 4 5 11 2" xfId="1474"/>
    <cellStyle name="Обычный 4 5 12" xfId="689"/>
    <cellStyle name="Обычный 4 5 13" xfId="786"/>
    <cellStyle name="Обычный 4 5 14" xfId="883"/>
    <cellStyle name="Обычный 4 5 15" xfId="983"/>
    <cellStyle name="Обычный 4 5 2" xfId="92"/>
    <cellStyle name="Обычный 4 5 2 10" xfId="984"/>
    <cellStyle name="Обычный 4 5 2 2" xfId="201"/>
    <cellStyle name="Обычный 4 5 2 2 2" xfId="1084"/>
    <cellStyle name="Обычный 4 5 2 3" xfId="299"/>
    <cellStyle name="Обычный 4 5 2 3 2" xfId="1181"/>
    <cellStyle name="Обычный 4 5 2 4" xfId="396"/>
    <cellStyle name="Обычный 4 5 2 4 2" xfId="1278"/>
    <cellStyle name="Обычный 4 5 2 5" xfId="493"/>
    <cellStyle name="Обычный 4 5 2 5 2" xfId="1375"/>
    <cellStyle name="Обычный 4 5 2 6" xfId="593"/>
    <cellStyle name="Обычный 4 5 2 6 2" xfId="1475"/>
    <cellStyle name="Обычный 4 5 2 7" xfId="690"/>
    <cellStyle name="Обычный 4 5 2 8" xfId="787"/>
    <cellStyle name="Обычный 4 5 2 9" xfId="884"/>
    <cellStyle name="Обычный 4 5 3" xfId="93"/>
    <cellStyle name="Обычный 4 5 3 10" xfId="985"/>
    <cellStyle name="Обычный 4 5 3 2" xfId="202"/>
    <cellStyle name="Обычный 4 5 3 2 2" xfId="1085"/>
    <cellStyle name="Обычный 4 5 3 3" xfId="300"/>
    <cellStyle name="Обычный 4 5 3 3 2" xfId="1182"/>
    <cellStyle name="Обычный 4 5 3 4" xfId="397"/>
    <cellStyle name="Обычный 4 5 3 4 2" xfId="1279"/>
    <cellStyle name="Обычный 4 5 3 5" xfId="494"/>
    <cellStyle name="Обычный 4 5 3 5 2" xfId="1376"/>
    <cellStyle name="Обычный 4 5 3 6" xfId="594"/>
    <cellStyle name="Обычный 4 5 3 6 2" xfId="1476"/>
    <cellStyle name="Обычный 4 5 3 7" xfId="691"/>
    <cellStyle name="Обычный 4 5 3 8" xfId="788"/>
    <cellStyle name="Обычный 4 5 3 9" xfId="885"/>
    <cellStyle name="Обычный 4 5 4" xfId="94"/>
    <cellStyle name="Обычный 4 5 4 10" xfId="986"/>
    <cellStyle name="Обычный 4 5 4 2" xfId="203"/>
    <cellStyle name="Обычный 4 5 4 2 2" xfId="1086"/>
    <cellStyle name="Обычный 4 5 4 3" xfId="301"/>
    <cellStyle name="Обычный 4 5 4 3 2" xfId="1183"/>
    <cellStyle name="Обычный 4 5 4 4" xfId="398"/>
    <cellStyle name="Обычный 4 5 4 4 2" xfId="1280"/>
    <cellStyle name="Обычный 4 5 4 5" xfId="495"/>
    <cellStyle name="Обычный 4 5 4 5 2" xfId="1377"/>
    <cellStyle name="Обычный 4 5 4 6" xfId="595"/>
    <cellStyle name="Обычный 4 5 4 6 2" xfId="1477"/>
    <cellStyle name="Обычный 4 5 4 7" xfId="692"/>
    <cellStyle name="Обычный 4 5 4 8" xfId="789"/>
    <cellStyle name="Обычный 4 5 4 9" xfId="886"/>
    <cellStyle name="Обычный 4 5 5" xfId="95"/>
    <cellStyle name="Обычный 4 5 5 10" xfId="987"/>
    <cellStyle name="Обычный 4 5 5 2" xfId="204"/>
    <cellStyle name="Обычный 4 5 5 2 2" xfId="1087"/>
    <cellStyle name="Обычный 4 5 5 3" xfId="302"/>
    <cellStyle name="Обычный 4 5 5 3 2" xfId="1184"/>
    <cellStyle name="Обычный 4 5 5 4" xfId="399"/>
    <cellStyle name="Обычный 4 5 5 4 2" xfId="1281"/>
    <cellStyle name="Обычный 4 5 5 5" xfId="496"/>
    <cellStyle name="Обычный 4 5 5 5 2" xfId="1378"/>
    <cellStyle name="Обычный 4 5 5 6" xfId="596"/>
    <cellStyle name="Обычный 4 5 5 6 2" xfId="1478"/>
    <cellStyle name="Обычный 4 5 5 7" xfId="693"/>
    <cellStyle name="Обычный 4 5 5 8" xfId="790"/>
    <cellStyle name="Обычный 4 5 5 9" xfId="887"/>
    <cellStyle name="Обычный 4 5 6" xfId="96"/>
    <cellStyle name="Обычный 4 5 6 10" xfId="988"/>
    <cellStyle name="Обычный 4 5 6 2" xfId="205"/>
    <cellStyle name="Обычный 4 5 6 2 2" xfId="1088"/>
    <cellStyle name="Обычный 4 5 6 3" xfId="303"/>
    <cellStyle name="Обычный 4 5 6 3 2" xfId="1185"/>
    <cellStyle name="Обычный 4 5 6 4" xfId="400"/>
    <cellStyle name="Обычный 4 5 6 4 2" xfId="1282"/>
    <cellStyle name="Обычный 4 5 6 5" xfId="497"/>
    <cellStyle name="Обычный 4 5 6 5 2" xfId="1379"/>
    <cellStyle name="Обычный 4 5 6 6" xfId="597"/>
    <cellStyle name="Обычный 4 5 6 6 2" xfId="1479"/>
    <cellStyle name="Обычный 4 5 6 7" xfId="694"/>
    <cellStyle name="Обычный 4 5 6 8" xfId="791"/>
    <cellStyle name="Обычный 4 5 6 9" xfId="888"/>
    <cellStyle name="Обычный 4 5 7" xfId="200"/>
    <cellStyle name="Обычный 4 5 7 2" xfId="1083"/>
    <cellStyle name="Обычный 4 5 8" xfId="298"/>
    <cellStyle name="Обычный 4 5 8 2" xfId="1180"/>
    <cellStyle name="Обычный 4 5 9" xfId="395"/>
    <cellStyle name="Обычный 4 5 9 2" xfId="1277"/>
    <cellStyle name="Обычный 4 6" xfId="97"/>
    <cellStyle name="Обычный 4 6 10" xfId="989"/>
    <cellStyle name="Обычный 4 6 2" xfId="206"/>
    <cellStyle name="Обычный 4 6 2 2" xfId="1089"/>
    <cellStyle name="Обычный 4 6 3" xfId="304"/>
    <cellStyle name="Обычный 4 6 3 2" xfId="1186"/>
    <cellStyle name="Обычный 4 6 4" xfId="401"/>
    <cellStyle name="Обычный 4 6 4 2" xfId="1283"/>
    <cellStyle name="Обычный 4 6 5" xfId="498"/>
    <cellStyle name="Обычный 4 6 5 2" xfId="1380"/>
    <cellStyle name="Обычный 4 6 6" xfId="598"/>
    <cellStyle name="Обычный 4 6 6 2" xfId="1480"/>
    <cellStyle name="Обычный 4 6 7" xfId="695"/>
    <cellStyle name="Обычный 4 6 8" xfId="792"/>
    <cellStyle name="Обычный 4 6 9" xfId="889"/>
    <cellStyle name="Обычный 4 7" xfId="98"/>
    <cellStyle name="Обычный 4 7 10" xfId="990"/>
    <cellStyle name="Обычный 4 7 2" xfId="207"/>
    <cellStyle name="Обычный 4 7 2 2" xfId="1090"/>
    <cellStyle name="Обычный 4 7 3" xfId="305"/>
    <cellStyle name="Обычный 4 7 3 2" xfId="1187"/>
    <cellStyle name="Обычный 4 7 4" xfId="402"/>
    <cellStyle name="Обычный 4 7 4 2" xfId="1284"/>
    <cellStyle name="Обычный 4 7 5" xfId="499"/>
    <cellStyle name="Обычный 4 7 5 2" xfId="1381"/>
    <cellStyle name="Обычный 4 7 6" xfId="599"/>
    <cellStyle name="Обычный 4 7 6 2" xfId="1481"/>
    <cellStyle name="Обычный 4 7 7" xfId="696"/>
    <cellStyle name="Обычный 4 7 8" xfId="793"/>
    <cellStyle name="Обычный 4 7 9" xfId="890"/>
    <cellStyle name="Обычный 4 8" xfId="99"/>
    <cellStyle name="Обычный 4 8 10" xfId="991"/>
    <cellStyle name="Обычный 4 8 2" xfId="208"/>
    <cellStyle name="Обычный 4 8 2 2" xfId="1091"/>
    <cellStyle name="Обычный 4 8 3" xfId="306"/>
    <cellStyle name="Обычный 4 8 3 2" xfId="1188"/>
    <cellStyle name="Обычный 4 8 4" xfId="403"/>
    <cellStyle name="Обычный 4 8 4 2" xfId="1285"/>
    <cellStyle name="Обычный 4 8 5" xfId="500"/>
    <cellStyle name="Обычный 4 8 5 2" xfId="1382"/>
    <cellStyle name="Обычный 4 8 6" xfId="600"/>
    <cellStyle name="Обычный 4 8 6 2" xfId="1482"/>
    <cellStyle name="Обычный 4 8 7" xfId="697"/>
    <cellStyle name="Обычный 4 8 8" xfId="794"/>
    <cellStyle name="Обычный 4 8 9" xfId="891"/>
    <cellStyle name="Обычный 4 9" xfId="100"/>
    <cellStyle name="Обычный 4 9 10" xfId="992"/>
    <cellStyle name="Обычный 4 9 2" xfId="209"/>
    <cellStyle name="Обычный 4 9 2 2" xfId="1092"/>
    <cellStyle name="Обычный 4 9 3" xfId="307"/>
    <cellStyle name="Обычный 4 9 3 2" xfId="1189"/>
    <cellStyle name="Обычный 4 9 4" xfId="404"/>
    <cellStyle name="Обычный 4 9 4 2" xfId="1286"/>
    <cellStyle name="Обычный 4 9 5" xfId="501"/>
    <cellStyle name="Обычный 4 9 5 2" xfId="1383"/>
    <cellStyle name="Обычный 4 9 6" xfId="601"/>
    <cellStyle name="Обычный 4 9 6 2" xfId="1483"/>
    <cellStyle name="Обычный 4 9 7" xfId="698"/>
    <cellStyle name="Обычный 4 9 8" xfId="795"/>
    <cellStyle name="Обычный 4 9 9" xfId="892"/>
    <cellStyle name="Обычный 5" xfId="895"/>
    <cellStyle name="Обычный 6" xfId="1484"/>
    <cellStyle name="Обычный 7" xfId="894"/>
    <cellStyle name="Процентный 2" xfId="101"/>
    <cellStyle name="Процентный 2 2" xfId="102"/>
    <cellStyle name="Процентный 3" xfId="103"/>
    <cellStyle name="Процентный 4" xfId="104"/>
    <cellStyle name="Финансовый 2" xfId="105"/>
    <cellStyle name="Финансовый 2 2" xfId="106"/>
    <cellStyle name="Финансовый 2 3" xfId="502"/>
    <cellStyle name="Финансовый 2 3 2" xfId="1384"/>
    <cellStyle name="Финансовый 2 4" xfId="993"/>
    <cellStyle name="Финансовый 3" xfId="107"/>
    <cellStyle name="Финансовый 3 2" xfId="108"/>
    <cellStyle name="Финансовый 3 2 2" xfId="504"/>
    <cellStyle name="Финансовый 3 2 2 2" xfId="1386"/>
    <cellStyle name="Финансовый 3 2 3" xfId="995"/>
    <cellStyle name="Финансовый 3 3" xfId="503"/>
    <cellStyle name="Финансовый 3 3 2" xfId="1385"/>
    <cellStyle name="Финансовый 3 4" xfId="994"/>
    <cellStyle name="Финансовый 4" xfId="109"/>
    <cellStyle name="Финансовый 5" xfId="110"/>
    <cellStyle name="Финансовый 6" xfId="111"/>
  </cellStyles>
  <dxfs count="0"/>
  <tableStyles count="0" defaultTableStyle="TableStyleMedium2" defaultPivotStyle="PivotStyleMedium9"/>
  <colors>
    <mruColors>
      <color rgb="FFFFFFCC"/>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garantf1://12012604.0/" TargetMode="External"/><Relationship Id="rId2" Type="http://schemas.openxmlformats.org/officeDocument/2006/relationships/hyperlink" Target="consultantplus://offline/ref=24BAD00E7DCC1A3E2361C500020EF1DB0431DB4FE1D5E5CD07450D4CB3A76BD24BA4F371C18A8C33423B3Ea1uDH" TargetMode="External"/><Relationship Id="rId1" Type="http://schemas.openxmlformats.org/officeDocument/2006/relationships/hyperlink" Target="consultantplus://offline/ref=24BAD00E7DCC1A3E2361C500020EF1DB0431DB4FE1D5E5CD07450D4CB3A76BD24BA4F371C18A8C33423B3Ea1uDH"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AD284"/>
  <sheetViews>
    <sheetView tabSelected="1" view="pageBreakPreview" topLeftCell="A271" zoomScale="55" zoomScaleNormal="80" zoomScaleSheetLayoutView="55" workbookViewId="0">
      <selection activeCell="N280" sqref="N280"/>
    </sheetView>
  </sheetViews>
  <sheetFormatPr defaultRowHeight="18.75" outlineLevelCol="1" x14ac:dyDescent="0.3"/>
  <cols>
    <col min="1" max="1" width="7.28515625" style="36" customWidth="1"/>
    <col min="2" max="2" width="36.140625" style="35" customWidth="1"/>
    <col min="3" max="3" width="18.85546875" style="35" customWidth="1"/>
    <col min="4" max="4" width="18.7109375" style="35" customWidth="1"/>
    <col min="5" max="5" width="20.42578125" style="35" customWidth="1"/>
    <col min="6" max="6" width="16.85546875" style="35" customWidth="1"/>
    <col min="7" max="7" width="26.140625" style="35" customWidth="1"/>
    <col min="8" max="8" width="17" style="35" customWidth="1"/>
    <col min="9" max="9" width="17.5703125" style="35" customWidth="1"/>
    <col min="10" max="10" width="20.5703125" style="35" customWidth="1"/>
    <col min="11" max="11" width="38.85546875" style="35" customWidth="1"/>
    <col min="12" max="12" width="14.7109375" style="35" customWidth="1"/>
    <col min="13" max="13" width="17" style="35" customWidth="1"/>
    <col min="14" max="14" width="12.7109375" style="35" customWidth="1"/>
    <col min="15" max="15" width="16.5703125" style="35" customWidth="1"/>
    <col min="16" max="16" width="35.7109375" style="35" customWidth="1"/>
    <col min="17" max="17" width="16.5703125" style="35" customWidth="1"/>
    <col min="18" max="18" width="9.140625" style="35"/>
    <col min="19" max="19" width="9.5703125" style="35" hidden="1" customWidth="1" outlineLevel="1"/>
    <col min="20" max="20" width="9.140625" style="35" collapsed="1"/>
    <col min="21" max="21" width="19.5703125" style="35" customWidth="1"/>
    <col min="22" max="22" width="30.42578125" style="35" customWidth="1"/>
    <col min="23" max="23" width="20.28515625" style="35" customWidth="1"/>
    <col min="24" max="16384" width="9.140625" style="35"/>
  </cols>
  <sheetData>
    <row r="1" spans="1:30" ht="47.25" customHeight="1" x14ac:dyDescent="0.35">
      <c r="C1" s="34"/>
      <c r="D1" s="34"/>
      <c r="F1" s="33"/>
      <c r="M1" s="32"/>
      <c r="N1" s="945"/>
      <c r="O1" s="945"/>
      <c r="P1" s="945"/>
    </row>
    <row r="2" spans="1:30" s="31" customFormat="1" ht="40.5" customHeight="1" thickBot="1" x14ac:dyDescent="0.3">
      <c r="A2" s="824" t="s">
        <v>295</v>
      </c>
      <c r="B2" s="824"/>
      <c r="C2" s="824"/>
      <c r="D2" s="824"/>
      <c r="E2" s="824"/>
      <c r="F2" s="824"/>
      <c r="G2" s="824"/>
      <c r="H2" s="824"/>
      <c r="I2" s="824"/>
      <c r="J2" s="824"/>
      <c r="K2" s="824"/>
      <c r="L2" s="824"/>
      <c r="M2" s="824"/>
      <c r="N2" s="824"/>
      <c r="O2" s="824"/>
      <c r="P2" s="824"/>
    </row>
    <row r="3" spans="1:30" s="29" customFormat="1" ht="57" customHeight="1" x14ac:dyDescent="0.25">
      <c r="A3" s="835" t="s">
        <v>0</v>
      </c>
      <c r="B3" s="828" t="s">
        <v>36</v>
      </c>
      <c r="C3" s="832" t="s">
        <v>185</v>
      </c>
      <c r="D3" s="833"/>
      <c r="E3" s="834"/>
      <c r="F3" s="837" t="s">
        <v>40</v>
      </c>
      <c r="G3" s="838"/>
      <c r="H3" s="838"/>
      <c r="I3" s="838"/>
      <c r="J3" s="839"/>
      <c r="K3" s="840" t="s">
        <v>45</v>
      </c>
      <c r="L3" s="840"/>
      <c r="M3" s="840"/>
      <c r="N3" s="840"/>
      <c r="O3" s="828" t="s">
        <v>49</v>
      </c>
      <c r="P3" s="830" t="s">
        <v>52</v>
      </c>
      <c r="Q3" s="30"/>
      <c r="R3" s="30"/>
    </row>
    <row r="4" spans="1:30" s="29" customFormat="1" ht="168" customHeight="1" x14ac:dyDescent="0.25">
      <c r="A4" s="836"/>
      <c r="B4" s="829"/>
      <c r="C4" s="39" t="s">
        <v>296</v>
      </c>
      <c r="D4" s="39" t="s">
        <v>37</v>
      </c>
      <c r="E4" s="39" t="s">
        <v>38</v>
      </c>
      <c r="F4" s="39" t="s">
        <v>3</v>
      </c>
      <c r="G4" s="39" t="s">
        <v>297</v>
      </c>
      <c r="H4" s="39" t="s">
        <v>298</v>
      </c>
      <c r="I4" s="39" t="s">
        <v>42</v>
      </c>
      <c r="J4" s="39" t="s">
        <v>43</v>
      </c>
      <c r="K4" s="39" t="s">
        <v>50</v>
      </c>
      <c r="L4" s="54" t="s">
        <v>299</v>
      </c>
      <c r="M4" s="54" t="s">
        <v>300</v>
      </c>
      <c r="N4" s="54" t="s">
        <v>47</v>
      </c>
      <c r="O4" s="829"/>
      <c r="P4" s="831"/>
      <c r="Q4" s="30"/>
      <c r="R4" s="30"/>
    </row>
    <row r="5" spans="1:30" s="38" customFormat="1" ht="78.75" x14ac:dyDescent="0.25">
      <c r="A5" s="40"/>
      <c r="B5" s="39">
        <v>1</v>
      </c>
      <c r="C5" s="39">
        <v>2</v>
      </c>
      <c r="D5" s="39">
        <v>3</v>
      </c>
      <c r="E5" s="39" t="s">
        <v>39</v>
      </c>
      <c r="F5" s="39">
        <v>5</v>
      </c>
      <c r="G5" s="39">
        <v>6</v>
      </c>
      <c r="H5" s="39">
        <v>7</v>
      </c>
      <c r="I5" s="39" t="s">
        <v>41</v>
      </c>
      <c r="J5" s="39" t="s">
        <v>44</v>
      </c>
      <c r="K5" s="39">
        <v>10</v>
      </c>
      <c r="L5" s="39">
        <v>11</v>
      </c>
      <c r="M5" s="39">
        <v>12</v>
      </c>
      <c r="N5" s="39" t="s">
        <v>48</v>
      </c>
      <c r="O5" s="41" t="s">
        <v>57</v>
      </c>
      <c r="P5" s="42">
        <v>15</v>
      </c>
      <c r="Q5" s="37"/>
      <c r="R5" s="37"/>
      <c r="S5" s="37"/>
      <c r="T5" s="37"/>
      <c r="U5" s="37"/>
      <c r="V5" s="37"/>
      <c r="W5" s="37"/>
      <c r="X5" s="37"/>
      <c r="Y5" s="37"/>
      <c r="Z5" s="37"/>
      <c r="AA5" s="37"/>
      <c r="AB5" s="37"/>
      <c r="AC5" s="37"/>
      <c r="AD5" s="26"/>
    </row>
    <row r="6" spans="1:30" s="37" customFormat="1" ht="126" customHeight="1" x14ac:dyDescent="0.25">
      <c r="A6" s="844">
        <v>1</v>
      </c>
      <c r="B6" s="865" t="s">
        <v>193</v>
      </c>
      <c r="C6" s="57">
        <v>5</v>
      </c>
      <c r="D6" s="57">
        <v>5</v>
      </c>
      <c r="E6" s="57">
        <f>D6/C6*100</f>
        <v>100</v>
      </c>
      <c r="F6" s="562" t="s">
        <v>6</v>
      </c>
      <c r="G6" s="295">
        <v>15487.0514</v>
      </c>
      <c r="H6" s="295">
        <v>15410.19038</v>
      </c>
      <c r="I6" s="295">
        <f>H6/G6*100</f>
        <v>99.503707852354637</v>
      </c>
      <c r="J6" s="296">
        <f>E6/I6*100</f>
        <v>100.4987674915409</v>
      </c>
      <c r="K6" s="371" t="s">
        <v>144</v>
      </c>
      <c r="L6" s="563">
        <v>95</v>
      </c>
      <c r="M6" s="564">
        <v>94</v>
      </c>
      <c r="N6" s="565">
        <f>M6/L6*100</f>
        <v>98.94736842105263</v>
      </c>
      <c r="O6" s="880">
        <f>N28*J6/100</f>
        <v>99.186032394641828</v>
      </c>
      <c r="P6" s="853" t="s">
        <v>338</v>
      </c>
    </row>
    <row r="7" spans="1:30" s="37" customFormat="1" ht="78.75" customHeight="1" x14ac:dyDescent="0.25">
      <c r="A7" s="845"/>
      <c r="B7" s="866"/>
      <c r="C7" s="984" t="s">
        <v>322</v>
      </c>
      <c r="D7" s="985"/>
      <c r="E7" s="986"/>
      <c r="F7" s="566" t="s">
        <v>54</v>
      </c>
      <c r="G7" s="567"/>
      <c r="H7" s="567"/>
      <c r="I7" s="295"/>
      <c r="J7" s="296"/>
      <c r="K7" s="372" t="s">
        <v>145</v>
      </c>
      <c r="L7" s="563">
        <v>-5</v>
      </c>
      <c r="M7" s="564">
        <v>-3.5</v>
      </c>
      <c r="N7" s="565">
        <f>M7/L7*100</f>
        <v>70</v>
      </c>
      <c r="O7" s="881"/>
      <c r="P7" s="854"/>
    </row>
    <row r="8" spans="1:30" s="37" customFormat="1" ht="78" customHeight="1" x14ac:dyDescent="0.25">
      <c r="A8" s="845"/>
      <c r="B8" s="866"/>
      <c r="C8" s="987"/>
      <c r="D8" s="988"/>
      <c r="E8" s="989"/>
      <c r="F8" s="566" t="s">
        <v>53</v>
      </c>
      <c r="G8" s="568">
        <v>427.1</v>
      </c>
      <c r="H8" s="569">
        <f>G8</f>
        <v>427.1</v>
      </c>
      <c r="I8" s="295">
        <f>H8/G8*100</f>
        <v>100</v>
      </c>
      <c r="J8" s="296">
        <f>E8/I8*100</f>
        <v>0</v>
      </c>
      <c r="K8" s="351" t="s">
        <v>146</v>
      </c>
      <c r="L8" s="563">
        <v>-5</v>
      </c>
      <c r="M8" s="564">
        <v>113.1</v>
      </c>
      <c r="N8" s="565">
        <v>100</v>
      </c>
      <c r="O8" s="881"/>
      <c r="P8" s="854"/>
    </row>
    <row r="9" spans="1:30" s="37" customFormat="1" ht="63" x14ac:dyDescent="0.25">
      <c r="A9" s="845"/>
      <c r="B9" s="866"/>
      <c r="C9" s="987"/>
      <c r="D9" s="988"/>
      <c r="E9" s="989"/>
      <c r="F9" s="566" t="s">
        <v>55</v>
      </c>
      <c r="G9" s="295">
        <v>15060</v>
      </c>
      <c r="H9" s="295">
        <f>H6-H8</f>
        <v>14983.09038</v>
      </c>
      <c r="I9" s="295">
        <f>H9/G9*100</f>
        <v>99.48931195219123</v>
      </c>
      <c r="J9" s="296">
        <f>E9/I9*100</f>
        <v>0</v>
      </c>
      <c r="K9" s="373" t="s">
        <v>147</v>
      </c>
      <c r="L9" s="563">
        <v>100</v>
      </c>
      <c r="M9" s="564">
        <v>100</v>
      </c>
      <c r="N9" s="565">
        <f t="shared" ref="N9:N27" si="0">M9/L9*100</f>
        <v>100</v>
      </c>
      <c r="O9" s="881"/>
      <c r="P9" s="854"/>
    </row>
    <row r="10" spans="1:30" s="37" customFormat="1" ht="85.5" customHeight="1" x14ac:dyDescent="0.25">
      <c r="A10" s="845"/>
      <c r="B10" s="866"/>
      <c r="C10" s="987"/>
      <c r="D10" s="988"/>
      <c r="E10" s="989"/>
      <c r="F10" s="570" t="s">
        <v>56</v>
      </c>
      <c r="G10" s="567"/>
      <c r="H10" s="567"/>
      <c r="I10" s="295"/>
      <c r="J10" s="297"/>
      <c r="K10" s="351" t="s">
        <v>148</v>
      </c>
      <c r="L10" s="563">
        <v>100</v>
      </c>
      <c r="M10" s="564">
        <v>100</v>
      </c>
      <c r="N10" s="565">
        <f t="shared" si="0"/>
        <v>100</v>
      </c>
      <c r="O10" s="881"/>
      <c r="P10" s="854"/>
    </row>
    <row r="11" spans="1:30" s="37" customFormat="1" ht="126" x14ac:dyDescent="0.25">
      <c r="A11" s="845"/>
      <c r="B11" s="866"/>
      <c r="C11" s="987"/>
      <c r="D11" s="988"/>
      <c r="E11" s="989"/>
      <c r="F11" s="571"/>
      <c r="G11" s="572"/>
      <c r="H11" s="572"/>
      <c r="I11" s="572"/>
      <c r="J11" s="572"/>
      <c r="K11" s="371" t="s">
        <v>149</v>
      </c>
      <c r="L11" s="298">
        <v>0</v>
      </c>
      <c r="M11" s="299">
        <v>0</v>
      </c>
      <c r="N11" s="565">
        <v>100</v>
      </c>
      <c r="O11" s="881"/>
      <c r="P11" s="854"/>
    </row>
    <row r="12" spans="1:30" s="37" customFormat="1" ht="83.25" customHeight="1" x14ac:dyDescent="0.25">
      <c r="A12" s="845"/>
      <c r="B12" s="866"/>
      <c r="C12" s="987"/>
      <c r="D12" s="988"/>
      <c r="E12" s="989"/>
      <c r="F12" s="573"/>
      <c r="G12" s="574"/>
      <c r="H12" s="574"/>
      <c r="I12" s="574"/>
      <c r="J12" s="574"/>
      <c r="K12" s="575" t="s">
        <v>150</v>
      </c>
      <c r="L12" s="298">
        <v>1.46</v>
      </c>
      <c r="M12" s="299">
        <v>0</v>
      </c>
      <c r="N12" s="565">
        <v>100</v>
      </c>
      <c r="O12" s="881"/>
      <c r="P12" s="854"/>
    </row>
    <row r="13" spans="1:30" s="37" customFormat="1" ht="78.75" x14ac:dyDescent="0.25">
      <c r="A13" s="845"/>
      <c r="B13" s="866"/>
      <c r="C13" s="987"/>
      <c r="D13" s="988"/>
      <c r="E13" s="989"/>
      <c r="F13" s="573"/>
      <c r="G13" s="574"/>
      <c r="H13" s="574"/>
      <c r="I13" s="574"/>
      <c r="J13" s="574"/>
      <c r="K13" s="371" t="s">
        <v>151</v>
      </c>
      <c r="L13" s="298">
        <v>1</v>
      </c>
      <c r="M13" s="299">
        <v>1</v>
      </c>
      <c r="N13" s="565">
        <f t="shared" si="0"/>
        <v>100</v>
      </c>
      <c r="O13" s="881"/>
      <c r="P13" s="854"/>
    </row>
    <row r="14" spans="1:30" s="37" customFormat="1" ht="63" x14ac:dyDescent="0.25">
      <c r="A14" s="845"/>
      <c r="B14" s="866"/>
      <c r="C14" s="987"/>
      <c r="D14" s="988"/>
      <c r="E14" s="989"/>
      <c r="F14" s="573"/>
      <c r="G14" s="574"/>
      <c r="H14" s="574"/>
      <c r="I14" s="574"/>
      <c r="J14" s="574"/>
      <c r="K14" s="371" t="s">
        <v>152</v>
      </c>
      <c r="L14" s="298">
        <v>95</v>
      </c>
      <c r="M14" s="300">
        <v>92.2</v>
      </c>
      <c r="N14" s="565">
        <f t="shared" si="0"/>
        <v>97.05263157894737</v>
      </c>
      <c r="O14" s="881"/>
      <c r="P14" s="854"/>
    </row>
    <row r="15" spans="1:30" s="37" customFormat="1" ht="110.25" x14ac:dyDescent="0.25">
      <c r="A15" s="845"/>
      <c r="B15" s="866"/>
      <c r="C15" s="987"/>
      <c r="D15" s="988"/>
      <c r="E15" s="989"/>
      <c r="F15" s="573"/>
      <c r="G15" s="574"/>
      <c r="H15" s="574"/>
      <c r="I15" s="574"/>
      <c r="J15" s="574"/>
      <c r="K15" s="374" t="s">
        <v>153</v>
      </c>
      <c r="L15" s="298">
        <v>1</v>
      </c>
      <c r="M15" s="300">
        <v>1</v>
      </c>
      <c r="N15" s="565">
        <f t="shared" si="0"/>
        <v>100</v>
      </c>
      <c r="O15" s="881"/>
      <c r="P15" s="854"/>
    </row>
    <row r="16" spans="1:30" s="37" customFormat="1" ht="17.25" customHeight="1" x14ac:dyDescent="0.25">
      <c r="A16" s="845"/>
      <c r="B16" s="866"/>
      <c r="C16" s="987"/>
      <c r="D16" s="988"/>
      <c r="E16" s="989"/>
      <c r="F16" s="573"/>
      <c r="G16" s="574"/>
      <c r="H16" s="574"/>
      <c r="I16" s="574"/>
      <c r="J16" s="574"/>
      <c r="K16" s="371" t="s">
        <v>154</v>
      </c>
      <c r="L16" s="298">
        <v>95</v>
      </c>
      <c r="M16" s="300">
        <v>100</v>
      </c>
      <c r="N16" s="565">
        <f>M16/L16*100</f>
        <v>105.26315789473684</v>
      </c>
      <c r="O16" s="881"/>
      <c r="P16" s="854"/>
    </row>
    <row r="17" spans="1:17" s="37" customFormat="1" ht="157.5" customHeight="1" x14ac:dyDescent="0.25">
      <c r="A17" s="845"/>
      <c r="B17" s="866"/>
      <c r="C17" s="987"/>
      <c r="D17" s="988"/>
      <c r="E17" s="989"/>
      <c r="F17" s="573"/>
      <c r="G17" s="574"/>
      <c r="H17" s="574"/>
      <c r="I17" s="574"/>
      <c r="J17" s="574"/>
      <c r="K17" s="371" t="s">
        <v>155</v>
      </c>
      <c r="L17" s="298">
        <v>100</v>
      </c>
      <c r="M17" s="300">
        <v>100</v>
      </c>
      <c r="N17" s="565">
        <f t="shared" si="0"/>
        <v>100</v>
      </c>
      <c r="O17" s="881"/>
      <c r="P17" s="854"/>
    </row>
    <row r="18" spans="1:17" s="37" customFormat="1" ht="110.25" x14ac:dyDescent="0.25">
      <c r="A18" s="845"/>
      <c r="B18" s="866"/>
      <c r="C18" s="987"/>
      <c r="D18" s="988"/>
      <c r="E18" s="989"/>
      <c r="F18" s="573"/>
      <c r="G18" s="574"/>
      <c r="H18" s="574"/>
      <c r="I18" s="574"/>
      <c r="J18" s="574"/>
      <c r="K18" s="371" t="s">
        <v>156</v>
      </c>
      <c r="L18" s="298">
        <v>1</v>
      </c>
      <c r="M18" s="299">
        <v>1</v>
      </c>
      <c r="N18" s="565">
        <f t="shared" si="0"/>
        <v>100</v>
      </c>
      <c r="O18" s="881"/>
      <c r="P18" s="854"/>
    </row>
    <row r="19" spans="1:17" s="37" customFormat="1" ht="126" x14ac:dyDescent="0.25">
      <c r="A19" s="845"/>
      <c r="B19" s="866"/>
      <c r="C19" s="987"/>
      <c r="D19" s="988"/>
      <c r="E19" s="989"/>
      <c r="F19" s="573"/>
      <c r="G19" s="574"/>
      <c r="H19" s="574"/>
      <c r="I19" s="574"/>
      <c r="J19" s="574"/>
      <c r="K19" s="373" t="s">
        <v>157</v>
      </c>
      <c r="L19" s="298">
        <v>1</v>
      </c>
      <c r="M19" s="299">
        <v>1</v>
      </c>
      <c r="N19" s="565">
        <f t="shared" si="0"/>
        <v>100</v>
      </c>
      <c r="O19" s="881"/>
      <c r="P19" s="854"/>
    </row>
    <row r="20" spans="1:17" s="37" customFormat="1" ht="63" x14ac:dyDescent="0.25">
      <c r="A20" s="845"/>
      <c r="B20" s="866"/>
      <c r="C20" s="987"/>
      <c r="D20" s="988"/>
      <c r="E20" s="989"/>
      <c r="F20" s="573"/>
      <c r="G20" s="574"/>
      <c r="H20" s="574"/>
      <c r="I20" s="574"/>
      <c r="J20" s="574"/>
      <c r="K20" s="373" t="s">
        <v>158</v>
      </c>
      <c r="L20" s="298">
        <v>0</v>
      </c>
      <c r="M20" s="299">
        <v>0</v>
      </c>
      <c r="N20" s="565">
        <v>100</v>
      </c>
      <c r="O20" s="881"/>
      <c r="P20" s="854"/>
    </row>
    <row r="21" spans="1:17" s="37" customFormat="1" ht="141.75" x14ac:dyDescent="0.25">
      <c r="A21" s="845"/>
      <c r="B21" s="866"/>
      <c r="C21" s="987"/>
      <c r="D21" s="988"/>
      <c r="E21" s="989"/>
      <c r="F21" s="573"/>
      <c r="G21" s="574"/>
      <c r="H21" s="574"/>
      <c r="I21" s="574"/>
      <c r="J21" s="574"/>
      <c r="K21" s="373" t="s">
        <v>159</v>
      </c>
      <c r="L21" s="298">
        <v>1</v>
      </c>
      <c r="M21" s="299">
        <v>1</v>
      </c>
      <c r="N21" s="565">
        <f t="shared" si="0"/>
        <v>100</v>
      </c>
      <c r="O21" s="881"/>
      <c r="P21" s="854"/>
    </row>
    <row r="22" spans="1:17" s="37" customFormat="1" ht="126" x14ac:dyDescent="0.25">
      <c r="A22" s="845"/>
      <c r="B22" s="866"/>
      <c r="C22" s="987"/>
      <c r="D22" s="988"/>
      <c r="E22" s="989"/>
      <c r="F22" s="573"/>
      <c r="G22" s="574"/>
      <c r="H22" s="574"/>
      <c r="I22" s="574"/>
      <c r="J22" s="574"/>
      <c r="K22" s="373" t="s">
        <v>160</v>
      </c>
      <c r="L22" s="298">
        <v>100</v>
      </c>
      <c r="M22" s="375">
        <v>1.5</v>
      </c>
      <c r="N22" s="565">
        <v>100</v>
      </c>
      <c r="O22" s="881"/>
      <c r="P22" s="854"/>
    </row>
    <row r="23" spans="1:17" s="37" customFormat="1" ht="110.25" x14ac:dyDescent="0.25">
      <c r="A23" s="845"/>
      <c r="B23" s="866"/>
      <c r="C23" s="987"/>
      <c r="D23" s="988"/>
      <c r="E23" s="989"/>
      <c r="F23" s="573"/>
      <c r="G23" s="574"/>
      <c r="H23" s="574"/>
      <c r="I23" s="574"/>
      <c r="J23" s="574"/>
      <c r="K23" s="373" t="s">
        <v>161</v>
      </c>
      <c r="L23" s="298">
        <v>1</v>
      </c>
      <c r="M23" s="299">
        <v>1</v>
      </c>
      <c r="N23" s="565">
        <f t="shared" si="0"/>
        <v>100</v>
      </c>
      <c r="O23" s="881"/>
      <c r="P23" s="854"/>
    </row>
    <row r="24" spans="1:17" s="37" customFormat="1" ht="94.5" x14ac:dyDescent="0.25">
      <c r="A24" s="845"/>
      <c r="B24" s="866"/>
      <c r="C24" s="987"/>
      <c r="D24" s="988"/>
      <c r="E24" s="989"/>
      <c r="F24" s="573"/>
      <c r="G24" s="574"/>
      <c r="H24" s="574"/>
      <c r="I24" s="574"/>
      <c r="J24" s="574"/>
      <c r="K24" s="373" t="s">
        <v>162</v>
      </c>
      <c r="L24" s="298">
        <v>1</v>
      </c>
      <c r="M24" s="299">
        <v>1</v>
      </c>
      <c r="N24" s="565">
        <f t="shared" si="0"/>
        <v>100</v>
      </c>
      <c r="O24" s="881"/>
      <c r="P24" s="854"/>
    </row>
    <row r="25" spans="1:17" s="37" customFormat="1" ht="94.5" x14ac:dyDescent="0.25">
      <c r="A25" s="845"/>
      <c r="B25" s="866"/>
      <c r="C25" s="987"/>
      <c r="D25" s="988"/>
      <c r="E25" s="989"/>
      <c r="F25" s="573"/>
      <c r="G25" s="574"/>
      <c r="H25" s="574"/>
      <c r="I25" s="574"/>
      <c r="J25" s="574"/>
      <c r="K25" s="373" t="s">
        <v>196</v>
      </c>
      <c r="L25" s="298">
        <v>0</v>
      </c>
      <c r="M25" s="299">
        <v>0</v>
      </c>
      <c r="N25" s="565">
        <v>100</v>
      </c>
      <c r="O25" s="881"/>
      <c r="P25" s="854"/>
    </row>
    <row r="26" spans="1:17" s="37" customFormat="1" ht="110.25" x14ac:dyDescent="0.25">
      <c r="A26" s="845"/>
      <c r="B26" s="866"/>
      <c r="C26" s="987"/>
      <c r="D26" s="988"/>
      <c r="E26" s="989"/>
      <c r="F26" s="573"/>
      <c r="G26" s="574"/>
      <c r="H26" s="574"/>
      <c r="I26" s="574"/>
      <c r="J26" s="574"/>
      <c r="K26" s="373" t="s">
        <v>163</v>
      </c>
      <c r="L26" s="298">
        <v>1</v>
      </c>
      <c r="M26" s="299">
        <v>1</v>
      </c>
      <c r="N26" s="565">
        <f t="shared" si="0"/>
        <v>100</v>
      </c>
      <c r="O26" s="881"/>
      <c r="P26" s="854"/>
    </row>
    <row r="27" spans="1:17" s="37" customFormat="1" ht="141.75" x14ac:dyDescent="0.25">
      <c r="A27" s="845"/>
      <c r="B27" s="866"/>
      <c r="C27" s="987"/>
      <c r="D27" s="988"/>
      <c r="E27" s="989"/>
      <c r="F27" s="573"/>
      <c r="G27" s="574"/>
      <c r="H27" s="574"/>
      <c r="I27" s="574"/>
      <c r="J27" s="574"/>
      <c r="K27" s="373" t="s">
        <v>197</v>
      </c>
      <c r="L27" s="299">
        <v>1</v>
      </c>
      <c r="M27" s="299">
        <v>1</v>
      </c>
      <c r="N27" s="576">
        <f t="shared" si="0"/>
        <v>100</v>
      </c>
      <c r="O27" s="881"/>
      <c r="P27" s="854"/>
    </row>
    <row r="28" spans="1:17" s="37" customFormat="1" ht="43.5" customHeight="1" thickBot="1" x14ac:dyDescent="0.3">
      <c r="A28" s="846"/>
      <c r="B28" s="867"/>
      <c r="C28" s="990"/>
      <c r="D28" s="991"/>
      <c r="E28" s="992"/>
      <c r="F28" s="577"/>
      <c r="G28" s="578"/>
      <c r="H28" s="578"/>
      <c r="I28" s="578"/>
      <c r="J28" s="579"/>
      <c r="K28" s="874" t="s">
        <v>51</v>
      </c>
      <c r="L28" s="875"/>
      <c r="M28" s="876"/>
      <c r="N28" s="580">
        <f>SUM(N6:N27)/22</f>
        <v>98.693779904306211</v>
      </c>
      <c r="O28" s="882"/>
      <c r="P28" s="855"/>
    </row>
    <row r="29" spans="1:17" s="37" customFormat="1" ht="61.5" customHeight="1" thickBot="1" x14ac:dyDescent="0.3">
      <c r="A29" s="868">
        <v>2</v>
      </c>
      <c r="B29" s="1036" t="s">
        <v>232</v>
      </c>
      <c r="C29" s="419">
        <v>13</v>
      </c>
      <c r="D29" s="419">
        <v>9</v>
      </c>
      <c r="E29" s="451">
        <f>D29/C29*100</f>
        <v>69.230769230769226</v>
      </c>
      <c r="F29" s="421" t="s">
        <v>6</v>
      </c>
      <c r="G29" s="422">
        <f>G32+G33</f>
        <v>13026.1</v>
      </c>
      <c r="H29" s="422">
        <f>H32+H33</f>
        <v>9298.4</v>
      </c>
      <c r="I29" s="422">
        <f>H29/G29*100</f>
        <v>71.382839069253265</v>
      </c>
      <c r="J29" s="423">
        <f>E29/I29*100</f>
        <v>96.985171973341977</v>
      </c>
      <c r="K29" s="452" t="s">
        <v>84</v>
      </c>
      <c r="L29" s="453">
        <v>534</v>
      </c>
      <c r="M29" s="454">
        <v>670.7</v>
      </c>
      <c r="N29" s="455">
        <f>M29/L29*100</f>
        <v>125.5992509363296</v>
      </c>
      <c r="O29" s="871">
        <f>N39*J29/100</f>
        <v>100.76092438590686</v>
      </c>
      <c r="P29" s="841" t="s">
        <v>70</v>
      </c>
      <c r="Q29" s="43"/>
    </row>
    <row r="30" spans="1:17" s="37" customFormat="1" ht="63" customHeight="1" thickBot="1" x14ac:dyDescent="0.3">
      <c r="A30" s="869"/>
      <c r="B30" s="822"/>
      <c r="C30" s="800" t="s">
        <v>335</v>
      </c>
      <c r="D30" s="801"/>
      <c r="E30" s="802"/>
      <c r="F30" s="425" t="s">
        <v>54</v>
      </c>
      <c r="G30" s="426">
        <v>0</v>
      </c>
      <c r="H30" s="426">
        <v>0</v>
      </c>
      <c r="I30" s="422" t="e">
        <f t="shared" ref="I30:I33" si="1">H30/G30*100</f>
        <v>#DIV/0!</v>
      </c>
      <c r="J30" s="423" t="e">
        <f>E30/I30*100</f>
        <v>#DIV/0!</v>
      </c>
      <c r="K30" s="456" t="s">
        <v>85</v>
      </c>
      <c r="L30" s="457">
        <v>0.10299999999999999</v>
      </c>
      <c r="M30" s="457">
        <v>0.09</v>
      </c>
      <c r="N30" s="455">
        <f t="shared" ref="N30:N38" si="2">M30/L30*100</f>
        <v>87.378640776699029</v>
      </c>
      <c r="O30" s="872"/>
      <c r="P30" s="842"/>
      <c r="Q30" s="43"/>
    </row>
    <row r="31" spans="1:17" s="37" customFormat="1" ht="78.75" x14ac:dyDescent="0.25">
      <c r="A31" s="869"/>
      <c r="B31" s="822"/>
      <c r="C31" s="803"/>
      <c r="D31" s="804"/>
      <c r="E31" s="805"/>
      <c r="F31" s="425" t="s">
        <v>53</v>
      </c>
      <c r="G31" s="426"/>
      <c r="H31" s="426"/>
      <c r="I31" s="422" t="e">
        <f t="shared" si="1"/>
        <v>#DIV/0!</v>
      </c>
      <c r="J31" s="423"/>
      <c r="K31" s="427" t="s">
        <v>86</v>
      </c>
      <c r="L31" s="458">
        <v>6.5</v>
      </c>
      <c r="M31" s="459">
        <v>6.62</v>
      </c>
      <c r="N31" s="455">
        <f t="shared" si="2"/>
        <v>101.84615384615385</v>
      </c>
      <c r="O31" s="872"/>
      <c r="P31" s="842"/>
      <c r="Q31" s="43"/>
    </row>
    <row r="32" spans="1:17" s="37" customFormat="1" ht="78.75" x14ac:dyDescent="0.25">
      <c r="A32" s="869"/>
      <c r="B32" s="822"/>
      <c r="C32" s="803"/>
      <c r="D32" s="804"/>
      <c r="E32" s="805"/>
      <c r="F32" s="425" t="s">
        <v>55</v>
      </c>
      <c r="G32" s="637">
        <v>1126.0999999999999</v>
      </c>
      <c r="H32" s="637">
        <v>770.4</v>
      </c>
      <c r="I32" s="422">
        <f t="shared" si="1"/>
        <v>68.41310718408667</v>
      </c>
      <c r="J32" s="423">
        <f>E32/I32*100</f>
        <v>0</v>
      </c>
      <c r="K32" s="427" t="s">
        <v>87</v>
      </c>
      <c r="L32" s="460">
        <v>29.5</v>
      </c>
      <c r="M32" s="454">
        <v>33.58</v>
      </c>
      <c r="N32" s="455">
        <f t="shared" si="2"/>
        <v>113.83050847457628</v>
      </c>
      <c r="O32" s="872"/>
      <c r="P32" s="842"/>
      <c r="Q32" s="43"/>
    </row>
    <row r="33" spans="1:18" s="37" customFormat="1" ht="79.5" customHeight="1" thickBot="1" x14ac:dyDescent="0.3">
      <c r="A33" s="869"/>
      <c r="B33" s="822"/>
      <c r="C33" s="803"/>
      <c r="D33" s="804"/>
      <c r="E33" s="805"/>
      <c r="F33" s="425" t="s">
        <v>56</v>
      </c>
      <c r="G33" s="637">
        <v>11900</v>
      </c>
      <c r="H33" s="637">
        <v>8528</v>
      </c>
      <c r="I33" s="422">
        <f t="shared" si="1"/>
        <v>71.663865546218489</v>
      </c>
      <c r="J33" s="423">
        <f>E33/I33*100</f>
        <v>0</v>
      </c>
      <c r="K33" s="427" t="s">
        <v>88</v>
      </c>
      <c r="L33" s="460">
        <v>253</v>
      </c>
      <c r="M33" s="454">
        <v>279</v>
      </c>
      <c r="N33" s="455">
        <f t="shared" si="2"/>
        <v>110.27667984189723</v>
      </c>
      <c r="O33" s="872"/>
      <c r="P33" s="842"/>
      <c r="Q33" s="43"/>
    </row>
    <row r="34" spans="1:18" s="37" customFormat="1" ht="95.25" thickBot="1" x14ac:dyDescent="0.3">
      <c r="A34" s="869"/>
      <c r="B34" s="822"/>
      <c r="C34" s="803"/>
      <c r="D34" s="804"/>
      <c r="E34" s="805"/>
      <c r="F34" s="429"/>
      <c r="G34" s="430"/>
      <c r="H34" s="430"/>
      <c r="I34" s="430"/>
      <c r="J34" s="431"/>
      <c r="K34" s="452" t="s">
        <v>89</v>
      </c>
      <c r="L34" s="461">
        <v>31.9</v>
      </c>
      <c r="M34" s="461">
        <v>31.9</v>
      </c>
      <c r="N34" s="455">
        <f t="shared" si="2"/>
        <v>100</v>
      </c>
      <c r="O34" s="872"/>
      <c r="P34" s="842"/>
      <c r="Q34" s="43"/>
    </row>
    <row r="35" spans="1:18" s="37" customFormat="1" ht="79.5" thickBot="1" x14ac:dyDescent="0.3">
      <c r="A35" s="869"/>
      <c r="B35" s="822"/>
      <c r="C35" s="803"/>
      <c r="D35" s="804"/>
      <c r="E35" s="805"/>
      <c r="F35" s="433"/>
      <c r="G35" s="462"/>
      <c r="H35" s="462"/>
      <c r="I35" s="462"/>
      <c r="J35" s="435"/>
      <c r="K35" s="452" t="s">
        <v>90</v>
      </c>
      <c r="L35" s="461">
        <v>0.121</v>
      </c>
      <c r="M35" s="461">
        <v>0.121</v>
      </c>
      <c r="N35" s="455">
        <f t="shared" si="2"/>
        <v>100</v>
      </c>
      <c r="O35" s="872"/>
      <c r="P35" s="842"/>
      <c r="Q35" s="43"/>
    </row>
    <row r="36" spans="1:18" s="37" customFormat="1" ht="79.5" thickBot="1" x14ac:dyDescent="0.3">
      <c r="A36" s="869"/>
      <c r="B36" s="822"/>
      <c r="C36" s="803"/>
      <c r="D36" s="804"/>
      <c r="E36" s="805"/>
      <c r="F36" s="433"/>
      <c r="G36" s="462"/>
      <c r="H36" s="462"/>
      <c r="I36" s="462"/>
      <c r="J36" s="435"/>
      <c r="K36" s="452" t="s">
        <v>91</v>
      </c>
      <c r="L36" s="461">
        <v>0.12</v>
      </c>
      <c r="M36" s="461">
        <v>0.12</v>
      </c>
      <c r="N36" s="455">
        <f t="shared" si="2"/>
        <v>100</v>
      </c>
      <c r="O36" s="872"/>
      <c r="P36" s="842"/>
      <c r="Q36" s="43"/>
    </row>
    <row r="37" spans="1:18" s="37" customFormat="1" ht="79.5" thickBot="1" x14ac:dyDescent="0.3">
      <c r="A37" s="869"/>
      <c r="B37" s="822"/>
      <c r="C37" s="803"/>
      <c r="D37" s="804"/>
      <c r="E37" s="805"/>
      <c r="F37" s="433"/>
      <c r="G37" s="462"/>
      <c r="H37" s="462"/>
      <c r="I37" s="462"/>
      <c r="J37" s="435"/>
      <c r="K37" s="452" t="s">
        <v>92</v>
      </c>
      <c r="L37" s="463">
        <v>0.54</v>
      </c>
      <c r="M37" s="463">
        <v>0.54</v>
      </c>
      <c r="N37" s="455">
        <f t="shared" si="2"/>
        <v>100</v>
      </c>
      <c r="O37" s="872"/>
      <c r="P37" s="842"/>
      <c r="Q37" s="43"/>
    </row>
    <row r="38" spans="1:18" s="37" customFormat="1" ht="79.5" thickBot="1" x14ac:dyDescent="0.3">
      <c r="A38" s="869"/>
      <c r="B38" s="822"/>
      <c r="C38" s="803"/>
      <c r="D38" s="804"/>
      <c r="E38" s="805"/>
      <c r="F38" s="433"/>
      <c r="G38" s="462" t="s">
        <v>234</v>
      </c>
      <c r="H38" s="462"/>
      <c r="I38" s="462"/>
      <c r="J38" s="435"/>
      <c r="K38" s="452" t="s">
        <v>93</v>
      </c>
      <c r="L38" s="461">
        <v>16.8</v>
      </c>
      <c r="M38" s="461">
        <v>16.8</v>
      </c>
      <c r="N38" s="455">
        <f t="shared" si="2"/>
        <v>100</v>
      </c>
      <c r="O38" s="872"/>
      <c r="P38" s="842"/>
      <c r="Q38" s="43"/>
    </row>
    <row r="39" spans="1:18" s="37" customFormat="1" ht="95.25" customHeight="1" thickBot="1" x14ac:dyDescent="0.3">
      <c r="A39" s="870"/>
      <c r="B39" s="823"/>
      <c r="C39" s="806"/>
      <c r="D39" s="807"/>
      <c r="E39" s="808"/>
      <c r="F39" s="436"/>
      <c r="G39" s="437"/>
      <c r="H39" s="437"/>
      <c r="I39" s="437"/>
      <c r="J39" s="438"/>
      <c r="K39" s="877" t="s">
        <v>51</v>
      </c>
      <c r="L39" s="878"/>
      <c r="M39" s="879"/>
      <c r="N39" s="439">
        <f>SUM(N29:N38)/10</f>
        <v>103.89312338756558</v>
      </c>
      <c r="O39" s="873"/>
      <c r="P39" s="843"/>
      <c r="Q39" s="43"/>
    </row>
    <row r="40" spans="1:18" s="29" customFormat="1" ht="79.5" customHeight="1" x14ac:dyDescent="0.25">
      <c r="A40" s="844">
        <v>3</v>
      </c>
      <c r="B40" s="847" t="s">
        <v>210</v>
      </c>
      <c r="C40" s="57">
        <v>10</v>
      </c>
      <c r="D40" s="57">
        <v>7</v>
      </c>
      <c r="E40" s="77">
        <f>D40/C40*100</f>
        <v>70</v>
      </c>
      <c r="F40" s="58" t="s">
        <v>6</v>
      </c>
      <c r="G40" s="100">
        <f>G42+G43+G44</f>
        <v>94945</v>
      </c>
      <c r="H40" s="100">
        <f>H42+H43+H44</f>
        <v>91811.700000000012</v>
      </c>
      <c r="I40" s="59">
        <f>H40/G40*100</f>
        <v>96.699878877244743</v>
      </c>
      <c r="J40" s="60">
        <f>E40/I40*100</f>
        <v>72.388922109055798</v>
      </c>
      <c r="K40" s="80" t="s">
        <v>236</v>
      </c>
      <c r="L40" s="465">
        <v>95</v>
      </c>
      <c r="M40" s="466">
        <v>95</v>
      </c>
      <c r="N40" s="464">
        <f>M40/L40*100</f>
        <v>100</v>
      </c>
      <c r="O40" s="850">
        <f>N47*J40/100</f>
        <v>72.388922109055798</v>
      </c>
      <c r="P40" s="853" t="s">
        <v>263</v>
      </c>
      <c r="Q40" s="45"/>
      <c r="R40" s="30"/>
    </row>
    <row r="41" spans="1:18" s="29" customFormat="1" ht="87" customHeight="1" x14ac:dyDescent="0.25">
      <c r="A41" s="845"/>
      <c r="B41" s="848"/>
      <c r="C41" s="856" t="s">
        <v>336</v>
      </c>
      <c r="D41" s="857"/>
      <c r="E41" s="858"/>
      <c r="F41" s="63" t="s">
        <v>54</v>
      </c>
      <c r="G41" s="99">
        <v>0</v>
      </c>
      <c r="H41" s="99">
        <v>0</v>
      </c>
      <c r="I41" s="59" t="e">
        <f>H41/G41*100</f>
        <v>#DIV/0!</v>
      </c>
      <c r="J41" s="60" t="e">
        <f>E41/I41*100</f>
        <v>#DIV/0!</v>
      </c>
      <c r="K41" s="81" t="s">
        <v>217</v>
      </c>
      <c r="L41" s="465">
        <v>90</v>
      </c>
      <c r="M41" s="466">
        <v>90</v>
      </c>
      <c r="N41" s="464">
        <f t="shared" ref="N41:N42" si="3">M41/L41*100</f>
        <v>100</v>
      </c>
      <c r="O41" s="851"/>
      <c r="P41" s="854"/>
      <c r="Q41" s="45"/>
      <c r="R41" s="30"/>
    </row>
    <row r="42" spans="1:18" s="29" customFormat="1" ht="96.75" customHeight="1" x14ac:dyDescent="0.25">
      <c r="A42" s="845"/>
      <c r="B42" s="848"/>
      <c r="C42" s="859"/>
      <c r="D42" s="860"/>
      <c r="E42" s="861"/>
      <c r="F42" s="63" t="s">
        <v>53</v>
      </c>
      <c r="G42" s="82">
        <v>0</v>
      </c>
      <c r="H42" s="82">
        <v>0</v>
      </c>
      <c r="I42" s="59" t="e">
        <f>H42/G42*100</f>
        <v>#DIV/0!</v>
      </c>
      <c r="J42" s="60" t="e">
        <f>E42/I42*100</f>
        <v>#DIV/0!</v>
      </c>
      <c r="K42" s="81" t="s">
        <v>94</v>
      </c>
      <c r="L42" s="465">
        <v>20</v>
      </c>
      <c r="M42" s="466">
        <v>20</v>
      </c>
      <c r="N42" s="464">
        <f t="shared" si="3"/>
        <v>100</v>
      </c>
      <c r="O42" s="851"/>
      <c r="P42" s="854"/>
      <c r="Q42" s="45"/>
      <c r="R42" s="30"/>
    </row>
    <row r="43" spans="1:18" s="29" customFormat="1" ht="86.25" customHeight="1" x14ac:dyDescent="0.25">
      <c r="A43" s="845"/>
      <c r="B43" s="848"/>
      <c r="C43" s="859"/>
      <c r="D43" s="860"/>
      <c r="E43" s="861"/>
      <c r="F43" s="63" t="s">
        <v>55</v>
      </c>
      <c r="G43" s="467">
        <v>81360.899999999994</v>
      </c>
      <c r="H43" s="467">
        <v>78227.600000000006</v>
      </c>
      <c r="I43" s="59">
        <f>H43/G43*100</f>
        <v>96.148887241906138</v>
      </c>
      <c r="J43" s="60">
        <f>E43/I43*100</f>
        <v>0</v>
      </c>
      <c r="K43" s="83"/>
      <c r="L43" s="84"/>
      <c r="M43" s="84"/>
      <c r="N43" s="78"/>
      <c r="O43" s="851"/>
      <c r="P43" s="854"/>
      <c r="Q43" s="46"/>
      <c r="R43" s="30"/>
    </row>
    <row r="44" spans="1:18" ht="71.25" customHeight="1" x14ac:dyDescent="0.25">
      <c r="A44" s="845"/>
      <c r="B44" s="848"/>
      <c r="C44" s="859"/>
      <c r="D44" s="860"/>
      <c r="E44" s="861"/>
      <c r="F44" s="63" t="s">
        <v>56</v>
      </c>
      <c r="G44" s="467">
        <v>13584.1</v>
      </c>
      <c r="H44" s="467">
        <v>13584.1</v>
      </c>
      <c r="I44" s="59">
        <f>H44/G44*100</f>
        <v>100</v>
      </c>
      <c r="J44" s="60">
        <f>E44/I44*100</f>
        <v>0</v>
      </c>
      <c r="K44" s="83"/>
      <c r="L44" s="85"/>
      <c r="M44" s="85"/>
      <c r="N44" s="62"/>
      <c r="O44" s="851"/>
      <c r="P44" s="854"/>
      <c r="Q44" s="47"/>
    </row>
    <row r="45" spans="1:18" ht="66.75" customHeight="1" x14ac:dyDescent="0.25">
      <c r="A45" s="845"/>
      <c r="B45" s="848"/>
      <c r="C45" s="859"/>
      <c r="D45" s="860"/>
      <c r="E45" s="861"/>
      <c r="F45" s="86"/>
      <c r="G45" s="444"/>
      <c r="H45" s="444"/>
      <c r="I45" s="444"/>
      <c r="J45" s="445"/>
      <c r="K45" s="87"/>
      <c r="L45" s="79"/>
      <c r="M45" s="79"/>
      <c r="N45" s="62"/>
      <c r="O45" s="851"/>
      <c r="P45" s="854"/>
      <c r="Q45" s="47"/>
    </row>
    <row r="46" spans="1:18" ht="210.75" customHeight="1" x14ac:dyDescent="0.25">
      <c r="A46" s="845"/>
      <c r="B46" s="848"/>
      <c r="C46" s="859"/>
      <c r="D46" s="860"/>
      <c r="E46" s="861"/>
      <c r="F46" s="446"/>
      <c r="G46" s="88"/>
      <c r="H46" s="88"/>
      <c r="I46" s="88"/>
      <c r="J46" s="447"/>
      <c r="K46" s="87"/>
      <c r="L46" s="79"/>
      <c r="M46" s="79"/>
      <c r="N46" s="62"/>
      <c r="O46" s="851"/>
      <c r="P46" s="854"/>
      <c r="Q46" s="47"/>
    </row>
    <row r="47" spans="1:18" ht="305.25" customHeight="1" thickBot="1" x14ac:dyDescent="0.3">
      <c r="A47" s="846"/>
      <c r="B47" s="849"/>
      <c r="C47" s="862"/>
      <c r="D47" s="863"/>
      <c r="E47" s="864"/>
      <c r="F47" s="448"/>
      <c r="G47" s="449"/>
      <c r="H47" s="449"/>
      <c r="I47" s="449"/>
      <c r="J47" s="450"/>
      <c r="K47" s="825" t="s">
        <v>51</v>
      </c>
      <c r="L47" s="826"/>
      <c r="M47" s="827"/>
      <c r="N47" s="76">
        <f>(N40+N41+N42)/3</f>
        <v>100</v>
      </c>
      <c r="O47" s="852"/>
      <c r="P47" s="855"/>
      <c r="Q47" s="47"/>
    </row>
    <row r="48" spans="1:18" ht="60" customHeight="1" x14ac:dyDescent="0.25">
      <c r="A48" s="734">
        <v>4</v>
      </c>
      <c r="B48" s="737" t="s">
        <v>211</v>
      </c>
      <c r="C48" s="469">
        <v>6</v>
      </c>
      <c r="D48" s="469">
        <v>4</v>
      </c>
      <c r="E48" s="470">
        <f>D48/C48*100</f>
        <v>66.666666666666657</v>
      </c>
      <c r="F48" s="471" t="s">
        <v>6</v>
      </c>
      <c r="G48" s="472">
        <f>G49+G50+G51+G52</f>
        <v>14260.7</v>
      </c>
      <c r="H48" s="472">
        <f>H49+H50+H51+H52</f>
        <v>1869.8</v>
      </c>
      <c r="I48" s="472">
        <f>H48/G48*100</f>
        <v>13.111558338650978</v>
      </c>
      <c r="J48" s="472">
        <f>E48/I48*100</f>
        <v>508.45723250258487</v>
      </c>
      <c r="K48" s="473" t="s">
        <v>164</v>
      </c>
      <c r="L48" s="474">
        <v>100</v>
      </c>
      <c r="M48" s="475">
        <v>100</v>
      </c>
      <c r="N48" s="476">
        <f>M48/L48*100</f>
        <v>100</v>
      </c>
      <c r="O48" s="740">
        <f>N54*J48/100</f>
        <v>508.45723250258487</v>
      </c>
      <c r="P48" s="1068" t="s">
        <v>70</v>
      </c>
      <c r="Q48" s="47"/>
    </row>
    <row r="49" spans="1:29" ht="60" customHeight="1" x14ac:dyDescent="0.25">
      <c r="A49" s="735"/>
      <c r="B49" s="738"/>
      <c r="C49" s="1071" t="s">
        <v>334</v>
      </c>
      <c r="D49" s="1072"/>
      <c r="E49" s="1073"/>
      <c r="F49" s="477" t="s">
        <v>54</v>
      </c>
      <c r="G49" s="478">
        <v>0</v>
      </c>
      <c r="H49" s="478"/>
      <c r="I49" s="472">
        <v>0</v>
      </c>
      <c r="J49" s="472">
        <v>0</v>
      </c>
      <c r="K49" s="473" t="s">
        <v>165</v>
      </c>
      <c r="L49" s="474">
        <v>100</v>
      </c>
      <c r="M49" s="475">
        <v>100</v>
      </c>
      <c r="N49" s="476">
        <f t="shared" ref="N49:N52" si="4">M49/L49*100</f>
        <v>100</v>
      </c>
      <c r="O49" s="741"/>
      <c r="P49" s="1069"/>
      <c r="Q49" s="47"/>
    </row>
    <row r="50" spans="1:29" ht="60" customHeight="1" x14ac:dyDescent="0.25">
      <c r="A50" s="735"/>
      <c r="B50" s="738"/>
      <c r="C50" s="1074"/>
      <c r="D50" s="1075"/>
      <c r="E50" s="1076"/>
      <c r="F50" s="477" t="s">
        <v>53</v>
      </c>
      <c r="G50" s="478">
        <v>0</v>
      </c>
      <c r="H50" s="478"/>
      <c r="I50" s="472">
        <v>0</v>
      </c>
      <c r="J50" s="472">
        <v>0</v>
      </c>
      <c r="K50" s="473" t="s">
        <v>166</v>
      </c>
      <c r="L50" s="474">
        <v>100</v>
      </c>
      <c r="M50" s="475">
        <v>100</v>
      </c>
      <c r="N50" s="476">
        <f t="shared" si="4"/>
        <v>100</v>
      </c>
      <c r="O50" s="741"/>
      <c r="P50" s="1069"/>
      <c r="Q50" s="47"/>
    </row>
    <row r="51" spans="1:29" ht="60" customHeight="1" x14ac:dyDescent="0.25">
      <c r="A51" s="735"/>
      <c r="B51" s="738"/>
      <c r="C51" s="1074"/>
      <c r="D51" s="1075"/>
      <c r="E51" s="1076"/>
      <c r="F51" s="477" t="s">
        <v>55</v>
      </c>
      <c r="G51" s="468">
        <v>13060.7</v>
      </c>
      <c r="H51" s="468">
        <v>669.8</v>
      </c>
      <c r="I51" s="472">
        <f>H51/G51*100</f>
        <v>5.1283621857940229</v>
      </c>
      <c r="J51" s="472">
        <f>E51/I51*100</f>
        <v>0</v>
      </c>
      <c r="K51" s="473" t="s">
        <v>167</v>
      </c>
      <c r="L51" s="474">
        <v>100</v>
      </c>
      <c r="M51" s="475">
        <v>100</v>
      </c>
      <c r="N51" s="476">
        <f t="shared" si="4"/>
        <v>100</v>
      </c>
      <c r="O51" s="741"/>
      <c r="P51" s="1069"/>
      <c r="Q51" s="47"/>
    </row>
    <row r="52" spans="1:29" ht="60" customHeight="1" x14ac:dyDescent="0.25">
      <c r="A52" s="735"/>
      <c r="B52" s="738"/>
      <c r="C52" s="1074"/>
      <c r="D52" s="1075"/>
      <c r="E52" s="1076"/>
      <c r="F52" s="477" t="s">
        <v>56</v>
      </c>
      <c r="G52" s="468">
        <v>1200</v>
      </c>
      <c r="H52" s="468">
        <v>1200</v>
      </c>
      <c r="I52" s="472">
        <f>H52/G52*100</f>
        <v>100</v>
      </c>
      <c r="J52" s="472">
        <f>E52/I52*100</f>
        <v>0</v>
      </c>
      <c r="K52" s="473" t="s">
        <v>168</v>
      </c>
      <c r="L52" s="474">
        <v>12</v>
      </c>
      <c r="M52" s="475">
        <v>12</v>
      </c>
      <c r="N52" s="476">
        <f t="shared" si="4"/>
        <v>100</v>
      </c>
      <c r="O52" s="741"/>
      <c r="P52" s="1069"/>
      <c r="Q52" s="47"/>
    </row>
    <row r="53" spans="1:29" ht="60" customHeight="1" x14ac:dyDescent="0.25">
      <c r="A53" s="735"/>
      <c r="B53" s="738"/>
      <c r="C53" s="1074"/>
      <c r="D53" s="1075"/>
      <c r="E53" s="1076"/>
      <c r="F53" s="479"/>
      <c r="G53" s="480"/>
      <c r="H53" s="480"/>
      <c r="I53" s="480"/>
      <c r="J53" s="481"/>
      <c r="K53" s="482"/>
      <c r="L53" s="483"/>
      <c r="M53" s="483"/>
      <c r="N53" s="484"/>
      <c r="O53" s="741"/>
      <c r="P53" s="1069"/>
      <c r="Q53" s="47"/>
    </row>
    <row r="54" spans="1:29" ht="86.25" customHeight="1" thickBot="1" x14ac:dyDescent="0.3">
      <c r="A54" s="736"/>
      <c r="B54" s="739"/>
      <c r="C54" s="1077"/>
      <c r="D54" s="1078"/>
      <c r="E54" s="1079"/>
      <c r="F54" s="485"/>
      <c r="G54" s="486"/>
      <c r="H54" s="486"/>
      <c r="I54" s="486"/>
      <c r="J54" s="487"/>
      <c r="K54" s="1080" t="s">
        <v>51</v>
      </c>
      <c r="L54" s="1081"/>
      <c r="M54" s="1082"/>
      <c r="N54" s="488">
        <f>SUM(N48:N52)/5</f>
        <v>100</v>
      </c>
      <c r="O54" s="742"/>
      <c r="P54" s="1070"/>
      <c r="Q54" s="47"/>
    </row>
    <row r="55" spans="1:29" s="29" customFormat="1" ht="101.25" customHeight="1" x14ac:dyDescent="0.25">
      <c r="A55" s="818">
        <v>5</v>
      </c>
      <c r="B55" s="1037" t="s">
        <v>139</v>
      </c>
      <c r="C55" s="120">
        <v>10</v>
      </c>
      <c r="D55" s="120">
        <v>10</v>
      </c>
      <c r="E55" s="121">
        <f>D55/C55*100</f>
        <v>100</v>
      </c>
      <c r="F55" s="122" t="s">
        <v>6</v>
      </c>
      <c r="G55" s="408">
        <f>SUM(G56:G59)</f>
        <v>16262.099999999999</v>
      </c>
      <c r="H55" s="408">
        <f>SUM(H56:H59)</f>
        <v>16242.099999999999</v>
      </c>
      <c r="I55" s="175">
        <f>H55/G55*100</f>
        <v>99.877014653704009</v>
      </c>
      <c r="J55" s="1223">
        <f>E55/I55*100</f>
        <v>100.12313678649929</v>
      </c>
      <c r="K55" s="123" t="s">
        <v>243</v>
      </c>
      <c r="L55" s="124">
        <v>1</v>
      </c>
      <c r="M55" s="124">
        <v>1</v>
      </c>
      <c r="N55" s="125">
        <f>M55/L55*100</f>
        <v>100</v>
      </c>
      <c r="O55" s="1008">
        <f>N62*J55/100</f>
        <v>116.81032625091582</v>
      </c>
      <c r="P55" s="1083" t="s">
        <v>70</v>
      </c>
      <c r="Q55" s="44"/>
      <c r="R55" s="28"/>
      <c r="S55" s="27"/>
      <c r="T55" s="27"/>
      <c r="U55" s="27"/>
      <c r="V55" s="27"/>
      <c r="W55" s="27"/>
      <c r="X55" s="27"/>
      <c r="Y55" s="27"/>
      <c r="Z55" s="27"/>
      <c r="AA55" s="27"/>
      <c r="AB55" s="27"/>
      <c r="AC55" s="27"/>
    </row>
    <row r="56" spans="1:29" s="29" customFormat="1" ht="79.5" customHeight="1" x14ac:dyDescent="0.25">
      <c r="A56" s="819"/>
      <c r="B56" s="1038"/>
      <c r="C56" s="1086" t="s">
        <v>265</v>
      </c>
      <c r="D56" s="1087"/>
      <c r="E56" s="1088"/>
      <c r="F56" s="126" t="s">
        <v>54</v>
      </c>
      <c r="G56" s="1224">
        <v>2367.5</v>
      </c>
      <c r="H56" s="1224">
        <v>2367.5</v>
      </c>
      <c r="I56" s="175">
        <f>H56/G56*100</f>
        <v>100</v>
      </c>
      <c r="J56" s="176">
        <f>E56/I56*100</f>
        <v>0</v>
      </c>
      <c r="K56" s="127" t="s">
        <v>169</v>
      </c>
      <c r="L56" s="124">
        <v>3</v>
      </c>
      <c r="M56" s="124">
        <v>4</v>
      </c>
      <c r="N56" s="125">
        <f t="shared" ref="N56" si="5">M56/L56*100</f>
        <v>133.33333333333331</v>
      </c>
      <c r="O56" s="1009"/>
      <c r="P56" s="1084"/>
      <c r="Q56" s="45"/>
      <c r="R56" s="30"/>
    </row>
    <row r="57" spans="1:29" s="29" customFormat="1" ht="140.25" customHeight="1" x14ac:dyDescent="0.25">
      <c r="A57" s="819"/>
      <c r="B57" s="1038"/>
      <c r="C57" s="1089"/>
      <c r="D57" s="1090"/>
      <c r="E57" s="1091"/>
      <c r="F57" s="126" t="s">
        <v>53</v>
      </c>
      <c r="G57" s="1225">
        <v>8720.2999999999993</v>
      </c>
      <c r="H57" s="1225">
        <v>8720.2999999999993</v>
      </c>
      <c r="I57" s="175">
        <f>H57/G57*100</f>
        <v>100</v>
      </c>
      <c r="J57" s="176">
        <f>E57/I57*100</f>
        <v>0</v>
      </c>
      <c r="K57" s="142"/>
      <c r="L57" s="128"/>
      <c r="M57" s="128"/>
      <c r="N57" s="125"/>
      <c r="O57" s="1009"/>
      <c r="P57" s="1084"/>
      <c r="Q57" s="45"/>
      <c r="R57" s="30"/>
    </row>
    <row r="58" spans="1:29" s="29" customFormat="1" ht="65.25" customHeight="1" x14ac:dyDescent="0.25">
      <c r="A58" s="819"/>
      <c r="B58" s="1038"/>
      <c r="C58" s="1089"/>
      <c r="D58" s="1090"/>
      <c r="E58" s="1091"/>
      <c r="F58" s="126" t="s">
        <v>55</v>
      </c>
      <c r="G58" s="1226">
        <v>193.8</v>
      </c>
      <c r="H58" s="1226">
        <v>173.8</v>
      </c>
      <c r="I58" s="175">
        <f>H58/G58*100</f>
        <v>89.680082559339525</v>
      </c>
      <c r="J58" s="176">
        <f>E58/I58*100</f>
        <v>0</v>
      </c>
      <c r="K58" s="127"/>
      <c r="L58" s="128"/>
      <c r="M58" s="128"/>
      <c r="N58" s="129"/>
      <c r="O58" s="1009"/>
      <c r="P58" s="1084"/>
      <c r="Q58" s="45"/>
      <c r="R58" s="30"/>
    </row>
    <row r="59" spans="1:29" s="29" customFormat="1" ht="86.25" customHeight="1" x14ac:dyDescent="0.25">
      <c r="A59" s="819"/>
      <c r="B59" s="1038"/>
      <c r="C59" s="1089"/>
      <c r="D59" s="1090"/>
      <c r="E59" s="1091"/>
      <c r="F59" s="126" t="s">
        <v>56</v>
      </c>
      <c r="G59" s="1225">
        <v>4980.5</v>
      </c>
      <c r="H59" s="1225">
        <v>4980.5</v>
      </c>
      <c r="I59" s="175">
        <f>H59/G59*100</f>
        <v>100</v>
      </c>
      <c r="J59" s="176">
        <f>E59/I59*100</f>
        <v>0</v>
      </c>
      <c r="K59" s="174"/>
      <c r="L59" s="128"/>
      <c r="M59" s="128"/>
      <c r="N59" s="129"/>
      <c r="O59" s="1009"/>
      <c r="P59" s="1084"/>
      <c r="Q59" s="46"/>
      <c r="R59" s="30"/>
    </row>
    <row r="60" spans="1:29" ht="71.25" customHeight="1" x14ac:dyDescent="0.25">
      <c r="A60" s="819"/>
      <c r="B60" s="1038"/>
      <c r="C60" s="1089"/>
      <c r="D60" s="1090"/>
      <c r="E60" s="1091"/>
      <c r="F60" s="130"/>
      <c r="G60" s="131"/>
      <c r="H60" s="131"/>
      <c r="I60" s="131"/>
      <c r="J60" s="132"/>
      <c r="K60" s="133"/>
      <c r="L60" s="134"/>
      <c r="M60" s="134"/>
      <c r="N60" s="129"/>
      <c r="O60" s="1009"/>
      <c r="P60" s="1084"/>
      <c r="Q60" s="47"/>
    </row>
    <row r="61" spans="1:29" ht="66.75" customHeight="1" x14ac:dyDescent="0.25">
      <c r="A61" s="819"/>
      <c r="B61" s="1038"/>
      <c r="C61" s="1089"/>
      <c r="D61" s="1090"/>
      <c r="E61" s="1091"/>
      <c r="F61" s="135"/>
      <c r="G61" s="136"/>
      <c r="H61" s="136"/>
      <c r="I61" s="136"/>
      <c r="J61" s="137"/>
      <c r="K61" s="133"/>
      <c r="L61" s="134"/>
      <c r="M61" s="134"/>
      <c r="N61" s="129"/>
      <c r="O61" s="1009"/>
      <c r="P61" s="1084"/>
      <c r="Q61" s="47"/>
    </row>
    <row r="62" spans="1:29" ht="188.25" customHeight="1" thickBot="1" x14ac:dyDescent="0.3">
      <c r="A62" s="820"/>
      <c r="B62" s="1039"/>
      <c r="C62" s="1092"/>
      <c r="D62" s="1093"/>
      <c r="E62" s="1094"/>
      <c r="F62" s="138"/>
      <c r="G62" s="139"/>
      <c r="H62" s="139"/>
      <c r="I62" s="139"/>
      <c r="J62" s="140"/>
      <c r="K62" s="1095" t="s">
        <v>51</v>
      </c>
      <c r="L62" s="1096"/>
      <c r="M62" s="1097"/>
      <c r="N62" s="141">
        <f>SUM(N55:N56)/2</f>
        <v>116.66666666666666</v>
      </c>
      <c r="O62" s="1010"/>
      <c r="P62" s="1085"/>
      <c r="Q62" s="47"/>
    </row>
    <row r="63" spans="1:29" ht="50.25" customHeight="1" x14ac:dyDescent="0.25">
      <c r="A63" s="791">
        <v>6</v>
      </c>
      <c r="B63" s="794" t="s">
        <v>212</v>
      </c>
      <c r="C63" s="143">
        <v>2</v>
      </c>
      <c r="D63" s="143">
        <v>2</v>
      </c>
      <c r="E63" s="144">
        <f>D63/C63*100</f>
        <v>100</v>
      </c>
      <c r="F63" s="145" t="s">
        <v>6</v>
      </c>
      <c r="G63" s="146">
        <f>G64+G65+G66+G67</f>
        <v>7907</v>
      </c>
      <c r="H63" s="146">
        <f>H64+H65+H66+H67</f>
        <v>3338.7</v>
      </c>
      <c r="I63" s="146">
        <f>H63/G63*100</f>
        <v>42.224611104084985</v>
      </c>
      <c r="J63" s="147">
        <f>E63/I63*100</f>
        <v>236.82870578368829</v>
      </c>
      <c r="K63" s="148" t="s">
        <v>95</v>
      </c>
      <c r="L63" s="417">
        <v>179</v>
      </c>
      <c r="M63" s="418">
        <v>179</v>
      </c>
      <c r="N63" s="149">
        <f>M63/L63*100</f>
        <v>100</v>
      </c>
      <c r="O63" s="797">
        <f>N69*J63/100</f>
        <v>236.82870578368826</v>
      </c>
      <c r="P63" s="1064" t="s">
        <v>70</v>
      </c>
      <c r="Q63" s="47"/>
    </row>
    <row r="64" spans="1:29" ht="66.75" customHeight="1" x14ac:dyDescent="0.25">
      <c r="A64" s="792"/>
      <c r="B64" s="795"/>
      <c r="C64" s="776" t="s">
        <v>257</v>
      </c>
      <c r="D64" s="777"/>
      <c r="E64" s="778"/>
      <c r="F64" s="150" t="s">
        <v>54</v>
      </c>
      <c r="G64" s="151">
        <v>0</v>
      </c>
      <c r="H64" s="151">
        <v>0</v>
      </c>
      <c r="I64" s="146" t="e">
        <f>H64/G64*100</f>
        <v>#DIV/0!</v>
      </c>
      <c r="J64" s="147" t="e">
        <f>E64/I64*100</f>
        <v>#DIV/0!</v>
      </c>
      <c r="K64" s="152" t="s">
        <v>96</v>
      </c>
      <c r="L64" s="417">
        <v>0</v>
      </c>
      <c r="M64" s="418">
        <v>0</v>
      </c>
      <c r="N64" s="149" t="e">
        <f t="shared" ref="N64:N67" si="6">M64/L64*100</f>
        <v>#DIV/0!</v>
      </c>
      <c r="O64" s="798"/>
      <c r="P64" s="1065"/>
      <c r="Q64" s="47"/>
    </row>
    <row r="65" spans="1:17" ht="66.75" customHeight="1" x14ac:dyDescent="0.25">
      <c r="A65" s="792"/>
      <c r="B65" s="795"/>
      <c r="C65" s="779"/>
      <c r="D65" s="780"/>
      <c r="E65" s="781"/>
      <c r="F65" s="150" t="s">
        <v>53</v>
      </c>
      <c r="G65" s="151"/>
      <c r="H65" s="151"/>
      <c r="I65" s="146"/>
      <c r="J65" s="147" t="e">
        <f>E65/I65*100</f>
        <v>#DIV/0!</v>
      </c>
      <c r="K65" s="152" t="s">
        <v>97</v>
      </c>
      <c r="L65" s="417">
        <v>0</v>
      </c>
      <c r="M65" s="418">
        <v>0</v>
      </c>
      <c r="N65" s="149" t="e">
        <f t="shared" si="6"/>
        <v>#DIV/0!</v>
      </c>
      <c r="O65" s="798"/>
      <c r="P65" s="1065"/>
      <c r="Q65" s="47"/>
    </row>
    <row r="66" spans="1:17" ht="66.75" customHeight="1" x14ac:dyDescent="0.25">
      <c r="A66" s="792"/>
      <c r="B66" s="795"/>
      <c r="C66" s="779"/>
      <c r="D66" s="780"/>
      <c r="E66" s="781"/>
      <c r="F66" s="150" t="s">
        <v>55</v>
      </c>
      <c r="G66" s="626">
        <v>7907</v>
      </c>
      <c r="H66" s="626">
        <v>3338.7</v>
      </c>
      <c r="I66" s="146">
        <f>H66/G66*100</f>
        <v>42.224611104084985</v>
      </c>
      <c r="J66" s="147">
        <v>0</v>
      </c>
      <c r="K66" s="152" t="s">
        <v>98</v>
      </c>
      <c r="L66" s="417">
        <v>0</v>
      </c>
      <c r="M66" s="418">
        <v>0</v>
      </c>
      <c r="N66" s="149" t="e">
        <f t="shared" si="6"/>
        <v>#DIV/0!</v>
      </c>
      <c r="O66" s="798"/>
      <c r="P66" s="1065"/>
      <c r="Q66" s="47"/>
    </row>
    <row r="67" spans="1:17" ht="66.75" customHeight="1" x14ac:dyDescent="0.25">
      <c r="A67" s="792"/>
      <c r="B67" s="795"/>
      <c r="C67" s="779"/>
      <c r="D67" s="780"/>
      <c r="E67" s="781"/>
      <c r="F67" s="150" t="s">
        <v>56</v>
      </c>
      <c r="G67" s="151">
        <v>0</v>
      </c>
      <c r="H67" s="151">
        <v>0</v>
      </c>
      <c r="I67" s="146" t="e">
        <f>H67/G67*100</f>
        <v>#DIV/0!</v>
      </c>
      <c r="J67" s="147" t="e">
        <f>E67/I67*100</f>
        <v>#DIV/0!</v>
      </c>
      <c r="K67" s="152" t="s">
        <v>99</v>
      </c>
      <c r="L67" s="417">
        <v>0</v>
      </c>
      <c r="M67" s="418">
        <v>0</v>
      </c>
      <c r="N67" s="149" t="e">
        <f t="shared" si="6"/>
        <v>#DIV/0!</v>
      </c>
      <c r="O67" s="798"/>
      <c r="P67" s="1065"/>
      <c r="Q67" s="47"/>
    </row>
    <row r="68" spans="1:17" ht="18" customHeight="1" x14ac:dyDescent="0.25">
      <c r="A68" s="792"/>
      <c r="B68" s="795"/>
      <c r="C68" s="779"/>
      <c r="D68" s="780"/>
      <c r="E68" s="781"/>
      <c r="F68" s="153"/>
      <c r="G68" s="154"/>
      <c r="H68" s="154"/>
      <c r="I68" s="154"/>
      <c r="J68" s="155"/>
      <c r="K68" s="156" t="s">
        <v>46</v>
      </c>
      <c r="L68" s="157"/>
      <c r="M68" s="157"/>
      <c r="N68" s="158"/>
      <c r="O68" s="798"/>
      <c r="P68" s="1065"/>
      <c r="Q68" s="47"/>
    </row>
    <row r="69" spans="1:17" ht="44.25" customHeight="1" thickBot="1" x14ac:dyDescent="0.3">
      <c r="A69" s="793"/>
      <c r="B69" s="796"/>
      <c r="C69" s="782"/>
      <c r="D69" s="783"/>
      <c r="E69" s="784"/>
      <c r="F69" s="159"/>
      <c r="G69" s="160"/>
      <c r="H69" s="160"/>
      <c r="I69" s="160"/>
      <c r="J69" s="161"/>
      <c r="K69" s="785" t="s">
        <v>51</v>
      </c>
      <c r="L69" s="786"/>
      <c r="M69" s="787"/>
      <c r="N69" s="162">
        <v>100</v>
      </c>
      <c r="O69" s="799"/>
      <c r="P69" s="1066"/>
      <c r="Q69" s="47"/>
    </row>
    <row r="70" spans="1:17" ht="47.25" customHeight="1" x14ac:dyDescent="0.25">
      <c r="A70" s="809">
        <v>7</v>
      </c>
      <c r="B70" s="821" t="s">
        <v>213</v>
      </c>
      <c r="C70" s="419">
        <v>10</v>
      </c>
      <c r="D70" s="419">
        <v>9</v>
      </c>
      <c r="E70" s="420">
        <f>D70/C70*100</f>
        <v>90</v>
      </c>
      <c r="F70" s="421" t="s">
        <v>6</v>
      </c>
      <c r="G70" s="422">
        <f>G72+G73</f>
        <v>5579.9000000000005</v>
      </c>
      <c r="H70" s="422">
        <f>H72+H73</f>
        <v>5342.7</v>
      </c>
      <c r="I70" s="422">
        <f>H70/G70*100</f>
        <v>95.74902776035411</v>
      </c>
      <c r="J70" s="423">
        <f>E70/I70*100</f>
        <v>93.99573249480602</v>
      </c>
      <c r="K70" s="424" t="s">
        <v>100</v>
      </c>
      <c r="L70" s="440">
        <v>294</v>
      </c>
      <c r="M70" s="440">
        <v>241</v>
      </c>
      <c r="N70" s="634">
        <f>M70/L70*100</f>
        <v>81.972789115646265</v>
      </c>
      <c r="O70" s="1067">
        <f>N79*J70/100</f>
        <v>55.437081245050749</v>
      </c>
      <c r="P70" s="919" t="s">
        <v>263</v>
      </c>
      <c r="Q70" s="47"/>
    </row>
    <row r="71" spans="1:17" ht="60" customHeight="1" x14ac:dyDescent="0.25">
      <c r="A71" s="810"/>
      <c r="B71" s="822"/>
      <c r="C71" s="800" t="s">
        <v>268</v>
      </c>
      <c r="D71" s="801"/>
      <c r="E71" s="802"/>
      <c r="F71" s="425" t="s">
        <v>54</v>
      </c>
      <c r="G71" s="426"/>
      <c r="H71" s="426"/>
      <c r="I71" s="422" t="e">
        <f>H71/G71*100</f>
        <v>#DIV/0!</v>
      </c>
      <c r="J71" s="423" t="e">
        <f>E71/I71*100</f>
        <v>#DIV/0!</v>
      </c>
      <c r="K71" s="427" t="s">
        <v>125</v>
      </c>
      <c r="L71" s="441" t="s">
        <v>269</v>
      </c>
      <c r="M71" s="441" t="s">
        <v>332</v>
      </c>
      <c r="N71" s="634">
        <f>M71/L71*100</f>
        <v>141.81818181818181</v>
      </c>
      <c r="O71" s="872"/>
      <c r="P71" s="842"/>
      <c r="Q71" s="47"/>
    </row>
    <row r="72" spans="1:17" ht="60" customHeight="1" x14ac:dyDescent="0.25">
      <c r="A72" s="810"/>
      <c r="B72" s="822"/>
      <c r="C72" s="803"/>
      <c r="D72" s="804"/>
      <c r="E72" s="805"/>
      <c r="F72" s="425" t="s">
        <v>53</v>
      </c>
      <c r="G72" s="428">
        <v>955.8</v>
      </c>
      <c r="H72" s="428">
        <v>955.8</v>
      </c>
      <c r="I72" s="422">
        <f>H72/G72*100</f>
        <v>100</v>
      </c>
      <c r="J72" s="423">
        <f>E72/I72*100</f>
        <v>0</v>
      </c>
      <c r="K72" s="427" t="s">
        <v>101</v>
      </c>
      <c r="L72" s="630">
        <v>110</v>
      </c>
      <c r="M72" s="632">
        <v>41</v>
      </c>
      <c r="N72" s="634">
        <f t="shared" ref="N72:N78" si="7">M72/L72*100</f>
        <v>37.272727272727273</v>
      </c>
      <c r="O72" s="872"/>
      <c r="P72" s="842"/>
      <c r="Q72" s="47"/>
    </row>
    <row r="73" spans="1:17" ht="60" customHeight="1" x14ac:dyDescent="0.25">
      <c r="A73" s="810"/>
      <c r="B73" s="822"/>
      <c r="C73" s="803"/>
      <c r="D73" s="804"/>
      <c r="E73" s="805"/>
      <c r="F73" s="425" t="s">
        <v>55</v>
      </c>
      <c r="G73" s="428">
        <v>4624.1000000000004</v>
      </c>
      <c r="H73" s="428">
        <v>4386.8999999999996</v>
      </c>
      <c r="I73" s="422">
        <f>H73/G73*100</f>
        <v>94.870353149802114</v>
      </c>
      <c r="J73" s="423">
        <f>E73/I73*100</f>
        <v>0</v>
      </c>
      <c r="K73" s="427" t="s">
        <v>102</v>
      </c>
      <c r="L73" s="630">
        <v>59</v>
      </c>
      <c r="M73" s="632">
        <v>29</v>
      </c>
      <c r="N73" s="634">
        <f t="shared" si="7"/>
        <v>49.152542372881356</v>
      </c>
      <c r="O73" s="872"/>
      <c r="P73" s="842"/>
      <c r="Q73" s="47"/>
    </row>
    <row r="74" spans="1:17" ht="60" customHeight="1" x14ac:dyDescent="0.25">
      <c r="A74" s="810"/>
      <c r="B74" s="822"/>
      <c r="C74" s="803"/>
      <c r="D74" s="804"/>
      <c r="E74" s="805"/>
      <c r="F74" s="425" t="s">
        <v>56</v>
      </c>
      <c r="G74" s="426"/>
      <c r="H74" s="426"/>
      <c r="I74" s="422" t="e">
        <f>H74/G74*100</f>
        <v>#DIV/0!</v>
      </c>
      <c r="J74" s="423" t="e">
        <f>E74/I74*100</f>
        <v>#DIV/0!</v>
      </c>
      <c r="K74" s="427" t="s">
        <v>103</v>
      </c>
      <c r="L74" s="630">
        <v>7</v>
      </c>
      <c r="M74" s="632">
        <v>3</v>
      </c>
      <c r="N74" s="634">
        <f t="shared" si="7"/>
        <v>42.857142857142854</v>
      </c>
      <c r="O74" s="872"/>
      <c r="P74" s="842"/>
      <c r="Q74" s="47"/>
    </row>
    <row r="75" spans="1:17" ht="60" customHeight="1" x14ac:dyDescent="0.25">
      <c r="A75" s="810"/>
      <c r="B75" s="822"/>
      <c r="C75" s="803"/>
      <c r="D75" s="804"/>
      <c r="E75" s="805"/>
      <c r="F75" s="429"/>
      <c r="G75" s="430"/>
      <c r="H75" s="430"/>
      <c r="I75" s="430"/>
      <c r="J75" s="431"/>
      <c r="K75" s="432" t="s">
        <v>104</v>
      </c>
      <c r="L75" s="631">
        <v>51</v>
      </c>
      <c r="M75" s="633">
        <v>27</v>
      </c>
      <c r="N75" s="634">
        <f t="shared" si="7"/>
        <v>52.941176470588239</v>
      </c>
      <c r="O75" s="872"/>
      <c r="P75" s="842"/>
      <c r="Q75" s="47"/>
    </row>
    <row r="76" spans="1:17" ht="60" customHeight="1" x14ac:dyDescent="0.25">
      <c r="A76" s="810"/>
      <c r="B76" s="822"/>
      <c r="C76" s="803"/>
      <c r="D76" s="804"/>
      <c r="E76" s="805"/>
      <c r="F76" s="433"/>
      <c r="G76" s="434"/>
      <c r="H76" s="434"/>
      <c r="I76" s="434"/>
      <c r="J76" s="435"/>
      <c r="K76" s="432" t="s">
        <v>126</v>
      </c>
      <c r="L76" s="631">
        <v>53</v>
      </c>
      <c r="M76" s="633">
        <v>42</v>
      </c>
      <c r="N76" s="634">
        <f t="shared" si="7"/>
        <v>79.245283018867923</v>
      </c>
      <c r="O76" s="872"/>
      <c r="P76" s="842"/>
      <c r="Q76" s="47"/>
    </row>
    <row r="77" spans="1:17" ht="60" customHeight="1" x14ac:dyDescent="0.25">
      <c r="A77" s="810"/>
      <c r="B77" s="822"/>
      <c r="C77" s="803"/>
      <c r="D77" s="804"/>
      <c r="E77" s="805"/>
      <c r="F77" s="433"/>
      <c r="G77" s="434"/>
      <c r="H77" s="434"/>
      <c r="I77" s="434"/>
      <c r="J77" s="435"/>
      <c r="K77" s="432" t="s">
        <v>127</v>
      </c>
      <c r="L77" s="631">
        <v>243</v>
      </c>
      <c r="M77" s="633">
        <v>42</v>
      </c>
      <c r="N77" s="634">
        <f t="shared" si="7"/>
        <v>17.283950617283949</v>
      </c>
      <c r="O77" s="872"/>
      <c r="P77" s="842"/>
      <c r="Q77" s="47"/>
    </row>
    <row r="78" spans="1:17" ht="60" customHeight="1" x14ac:dyDescent="0.25">
      <c r="A78" s="810"/>
      <c r="B78" s="822"/>
      <c r="C78" s="803"/>
      <c r="D78" s="804"/>
      <c r="E78" s="805"/>
      <c r="F78" s="433"/>
      <c r="G78" s="434"/>
      <c r="H78" s="434"/>
      <c r="I78" s="434"/>
      <c r="J78" s="435"/>
      <c r="K78" s="432" t="s">
        <v>128</v>
      </c>
      <c r="L78" s="631">
        <v>46</v>
      </c>
      <c r="M78" s="633">
        <v>13</v>
      </c>
      <c r="N78" s="634">
        <f t="shared" si="7"/>
        <v>28.260869565217391</v>
      </c>
      <c r="O78" s="872"/>
      <c r="P78" s="842"/>
      <c r="Q78" s="47"/>
    </row>
    <row r="79" spans="1:17" ht="49.5" customHeight="1" thickBot="1" x14ac:dyDescent="0.3">
      <c r="A79" s="811"/>
      <c r="B79" s="823"/>
      <c r="C79" s="806"/>
      <c r="D79" s="807"/>
      <c r="E79" s="808"/>
      <c r="F79" s="436"/>
      <c r="G79" s="437"/>
      <c r="H79" s="437"/>
      <c r="I79" s="437"/>
      <c r="J79" s="438"/>
      <c r="K79" s="788" t="s">
        <v>51</v>
      </c>
      <c r="L79" s="789"/>
      <c r="M79" s="790"/>
      <c r="N79" s="635">
        <f>SUM(N70:N78)/9</f>
        <v>58.978295900948552</v>
      </c>
      <c r="O79" s="873"/>
      <c r="P79" s="843"/>
      <c r="Q79" s="47"/>
    </row>
    <row r="80" spans="1:17" ht="149.25" customHeight="1" x14ac:dyDescent="0.25">
      <c r="A80" s="752">
        <v>1</v>
      </c>
      <c r="B80" s="755" t="s">
        <v>209</v>
      </c>
      <c r="C80" s="120">
        <v>6</v>
      </c>
      <c r="D80" s="120">
        <v>6</v>
      </c>
      <c r="E80" s="120">
        <f>D80/C80*100</f>
        <v>100</v>
      </c>
      <c r="F80" s="489" t="s">
        <v>6</v>
      </c>
      <c r="G80" s="490">
        <v>80</v>
      </c>
      <c r="H80" s="490">
        <v>70</v>
      </c>
      <c r="I80" s="490">
        <f>H80/G80*100</f>
        <v>87.5</v>
      </c>
      <c r="J80" s="491">
        <f>E80/I80*100</f>
        <v>114.28571428571428</v>
      </c>
      <c r="K80" s="492" t="s">
        <v>108</v>
      </c>
      <c r="L80" s="493">
        <v>69</v>
      </c>
      <c r="M80" s="494">
        <v>69</v>
      </c>
      <c r="N80" s="495">
        <f>M80/L80*100</f>
        <v>100</v>
      </c>
      <c r="O80" s="758">
        <f>N85*J80/100</f>
        <v>114.28571428571428</v>
      </c>
      <c r="P80" s="1098" t="s">
        <v>331</v>
      </c>
      <c r="Q80" s="47"/>
    </row>
    <row r="81" spans="1:17" ht="82.5" customHeight="1" x14ac:dyDescent="0.25">
      <c r="A81" s="753"/>
      <c r="B81" s="756"/>
      <c r="C81" s="761" t="s">
        <v>301</v>
      </c>
      <c r="D81" s="762"/>
      <c r="E81" s="763"/>
      <c r="F81" s="496" t="s">
        <v>54</v>
      </c>
      <c r="G81" s="497">
        <v>0</v>
      </c>
      <c r="H81" s="497">
        <v>0</v>
      </c>
      <c r="I81" s="490" t="e">
        <f>H81/G81*100</f>
        <v>#DIV/0!</v>
      </c>
      <c r="J81" s="498" t="e">
        <f>E81/I81*100</f>
        <v>#DIV/0!</v>
      </c>
      <c r="K81" s="499" t="s">
        <v>109</v>
      </c>
      <c r="L81" s="493">
        <v>100</v>
      </c>
      <c r="M81" s="494">
        <v>100</v>
      </c>
      <c r="N81" s="495">
        <f>M81/L81*100</f>
        <v>100</v>
      </c>
      <c r="O81" s="759"/>
      <c r="P81" s="1099"/>
      <c r="Q81" s="47"/>
    </row>
    <row r="82" spans="1:17" ht="141.75" customHeight="1" x14ac:dyDescent="0.25">
      <c r="A82" s="753"/>
      <c r="B82" s="756"/>
      <c r="C82" s="764"/>
      <c r="D82" s="765"/>
      <c r="E82" s="766"/>
      <c r="F82" s="496" t="s">
        <v>53</v>
      </c>
      <c r="G82" s="497">
        <v>0</v>
      </c>
      <c r="H82" s="497">
        <v>0</v>
      </c>
      <c r="I82" s="490" t="e">
        <f>H82/G82*100</f>
        <v>#DIV/0!</v>
      </c>
      <c r="J82" s="498" t="e">
        <f>E82/I82*100</f>
        <v>#DIV/0!</v>
      </c>
      <c r="K82" s="499" t="s">
        <v>110</v>
      </c>
      <c r="L82" s="493">
        <v>41</v>
      </c>
      <c r="M82" s="494">
        <v>41</v>
      </c>
      <c r="N82" s="495">
        <f>M82/L82*100</f>
        <v>100</v>
      </c>
      <c r="O82" s="759"/>
      <c r="P82" s="1099"/>
      <c r="Q82" s="47"/>
    </row>
    <row r="83" spans="1:17" ht="134.25" customHeight="1" x14ac:dyDescent="0.25">
      <c r="A83" s="753"/>
      <c r="B83" s="756"/>
      <c r="C83" s="764"/>
      <c r="D83" s="765"/>
      <c r="E83" s="766"/>
      <c r="F83" s="496" t="s">
        <v>55</v>
      </c>
      <c r="G83" s="497">
        <v>80</v>
      </c>
      <c r="H83" s="497">
        <v>70</v>
      </c>
      <c r="I83" s="490">
        <f>H83/G83*100</f>
        <v>87.5</v>
      </c>
      <c r="J83" s="498">
        <f>E83/I83*100</f>
        <v>0</v>
      </c>
      <c r="K83" s="926" t="s">
        <v>111</v>
      </c>
      <c r="L83" s="928">
        <v>88</v>
      </c>
      <c r="M83" s="939">
        <v>88</v>
      </c>
      <c r="N83" s="940">
        <f>M83/L83*100</f>
        <v>100</v>
      </c>
      <c r="O83" s="759"/>
      <c r="P83" s="1099"/>
      <c r="Q83" s="47"/>
    </row>
    <row r="84" spans="1:17" ht="60" customHeight="1" x14ac:dyDescent="0.25">
      <c r="A84" s="753"/>
      <c r="B84" s="756"/>
      <c r="C84" s="764"/>
      <c r="D84" s="765"/>
      <c r="E84" s="766"/>
      <c r="F84" s="500" t="s">
        <v>56</v>
      </c>
      <c r="G84" s="497">
        <v>0</v>
      </c>
      <c r="H84" s="497">
        <v>0</v>
      </c>
      <c r="I84" s="490" t="e">
        <f>H84/G84*100</f>
        <v>#DIV/0!</v>
      </c>
      <c r="J84" s="498" t="e">
        <f>E84/I84*100</f>
        <v>#DIV/0!</v>
      </c>
      <c r="K84" s="927"/>
      <c r="L84" s="929"/>
      <c r="M84" s="929"/>
      <c r="N84" s="941"/>
      <c r="O84" s="759"/>
      <c r="P84" s="1099"/>
      <c r="Q84" s="47"/>
    </row>
    <row r="85" spans="1:17" ht="42.75" customHeight="1" thickBot="1" x14ac:dyDescent="0.3">
      <c r="A85" s="754"/>
      <c r="B85" s="757"/>
      <c r="C85" s="767"/>
      <c r="D85" s="768"/>
      <c r="E85" s="769"/>
      <c r="F85" s="501"/>
      <c r="G85" s="502"/>
      <c r="H85" s="502"/>
      <c r="I85" s="502"/>
      <c r="J85" s="503"/>
      <c r="K85" s="749" t="s">
        <v>51</v>
      </c>
      <c r="L85" s="750"/>
      <c r="M85" s="751"/>
      <c r="N85" s="504">
        <v>100</v>
      </c>
      <c r="O85" s="760"/>
      <c r="P85" s="1100"/>
      <c r="Q85" s="47"/>
    </row>
    <row r="86" spans="1:17" ht="66" customHeight="1" x14ac:dyDescent="0.25">
      <c r="A86" s="1014">
        <v>1</v>
      </c>
      <c r="B86" s="883" t="s">
        <v>302</v>
      </c>
      <c r="C86" s="505">
        <v>6</v>
      </c>
      <c r="D86" s="505">
        <v>6</v>
      </c>
      <c r="E86" s="505">
        <v>100</v>
      </c>
      <c r="F86" s="506" t="s">
        <v>6</v>
      </c>
      <c r="G86" s="507">
        <v>0</v>
      </c>
      <c r="H86" s="507">
        <v>0</v>
      </c>
      <c r="I86" s="507" t="e">
        <v>#DIV/0!</v>
      </c>
      <c r="J86" s="508" t="e">
        <v>#DIV/0!</v>
      </c>
      <c r="K86" s="509" t="s">
        <v>105</v>
      </c>
      <c r="L86" s="510">
        <v>73.7</v>
      </c>
      <c r="M86" s="510">
        <v>73.7</v>
      </c>
      <c r="N86" s="511">
        <v>100</v>
      </c>
      <c r="O86" s="1043" t="e">
        <v>#DIV/0!</v>
      </c>
      <c r="P86" s="1040" t="s">
        <v>183</v>
      </c>
      <c r="Q86" s="47"/>
    </row>
    <row r="87" spans="1:17" ht="66" customHeight="1" x14ac:dyDescent="0.25">
      <c r="A87" s="1015"/>
      <c r="B87" s="884"/>
      <c r="C87" s="930" t="s">
        <v>303</v>
      </c>
      <c r="D87" s="931"/>
      <c r="E87" s="932"/>
      <c r="F87" s="512" t="s">
        <v>54</v>
      </c>
      <c r="G87" s="513"/>
      <c r="H87" s="513"/>
      <c r="I87" s="507" t="e">
        <v>#DIV/0!</v>
      </c>
      <c r="J87" s="514" t="e">
        <v>#DIV/0!</v>
      </c>
      <c r="K87" s="509" t="s">
        <v>106</v>
      </c>
      <c r="L87" s="510">
        <v>64.400000000000006</v>
      </c>
      <c r="M87" s="510">
        <v>64.7</v>
      </c>
      <c r="N87" s="511">
        <v>100.46583850931677</v>
      </c>
      <c r="O87" s="1044"/>
      <c r="P87" s="1041"/>
      <c r="Q87" s="47"/>
    </row>
    <row r="88" spans="1:17" ht="66" customHeight="1" x14ac:dyDescent="0.25">
      <c r="A88" s="1015"/>
      <c r="B88" s="884"/>
      <c r="C88" s="933"/>
      <c r="D88" s="934"/>
      <c r="E88" s="935"/>
      <c r="F88" s="512" t="s">
        <v>53</v>
      </c>
      <c r="G88" s="513"/>
      <c r="H88" s="513"/>
      <c r="I88" s="507" t="e">
        <v>#DIV/0!</v>
      </c>
      <c r="J88" s="514" t="e">
        <v>#DIV/0!</v>
      </c>
      <c r="K88" s="509" t="s">
        <v>107</v>
      </c>
      <c r="L88" s="510">
        <v>5100</v>
      </c>
      <c r="M88" s="510">
        <v>5100</v>
      </c>
      <c r="N88" s="511">
        <v>100</v>
      </c>
      <c r="O88" s="1044"/>
      <c r="P88" s="1041"/>
      <c r="Q88" s="47"/>
    </row>
    <row r="89" spans="1:17" ht="60" customHeight="1" x14ac:dyDescent="0.25">
      <c r="A89" s="1015"/>
      <c r="B89" s="884"/>
      <c r="C89" s="933"/>
      <c r="D89" s="934"/>
      <c r="E89" s="935"/>
      <c r="F89" s="512" t="s">
        <v>55</v>
      </c>
      <c r="G89" s="515">
        <v>0</v>
      </c>
      <c r="H89" s="515">
        <v>0</v>
      </c>
      <c r="I89" s="507" t="e">
        <v>#DIV/0!</v>
      </c>
      <c r="J89" s="514" t="e">
        <v>#DIV/0!</v>
      </c>
      <c r="K89" s="516"/>
      <c r="L89" s="517"/>
      <c r="M89" s="518"/>
      <c r="N89" s="519"/>
      <c r="O89" s="1044"/>
      <c r="P89" s="1041"/>
      <c r="Q89" s="47"/>
    </row>
    <row r="90" spans="1:17" ht="60" customHeight="1" x14ac:dyDescent="0.25">
      <c r="A90" s="1015"/>
      <c r="B90" s="884"/>
      <c r="C90" s="933"/>
      <c r="D90" s="934"/>
      <c r="E90" s="935"/>
      <c r="F90" s="520" t="s">
        <v>56</v>
      </c>
      <c r="G90" s="513"/>
      <c r="H90" s="513"/>
      <c r="I90" s="507" t="e">
        <v>#DIV/0!</v>
      </c>
      <c r="J90" s="514" t="e">
        <v>#DIV/0!</v>
      </c>
      <c r="K90" s="521"/>
      <c r="L90" s="522"/>
      <c r="M90" s="523"/>
      <c r="N90" s="519"/>
      <c r="O90" s="1044"/>
      <c r="P90" s="1041"/>
      <c r="Q90" s="47"/>
    </row>
    <row r="91" spans="1:17" ht="27" customHeight="1" x14ac:dyDescent="0.25">
      <c r="A91" s="1015"/>
      <c r="B91" s="884"/>
      <c r="C91" s="933"/>
      <c r="D91" s="934"/>
      <c r="E91" s="935"/>
      <c r="F91" s="524"/>
      <c r="G91" s="525"/>
      <c r="H91" s="525"/>
      <c r="I91" s="525"/>
      <c r="J91" s="526"/>
      <c r="K91" s="527"/>
      <c r="L91" s="528"/>
      <c r="M91" s="529"/>
      <c r="N91" s="519"/>
      <c r="O91" s="1044"/>
      <c r="P91" s="1041"/>
      <c r="Q91" s="47"/>
    </row>
    <row r="92" spans="1:17" ht="60" customHeight="1" thickBot="1" x14ac:dyDescent="0.3">
      <c r="A92" s="1016"/>
      <c r="B92" s="885"/>
      <c r="C92" s="936"/>
      <c r="D92" s="937"/>
      <c r="E92" s="938"/>
      <c r="F92" s="530"/>
      <c r="G92" s="531"/>
      <c r="H92" s="531"/>
      <c r="I92" s="531"/>
      <c r="J92" s="532"/>
      <c r="K92" s="942" t="s">
        <v>51</v>
      </c>
      <c r="L92" s="943"/>
      <c r="M92" s="944"/>
      <c r="N92" s="533">
        <v>100.15527950310559</v>
      </c>
      <c r="O92" s="1045"/>
      <c r="P92" s="1042"/>
      <c r="Q92" s="47"/>
    </row>
    <row r="93" spans="1:17" ht="40.5" customHeight="1" x14ac:dyDescent="0.25">
      <c r="A93" s="815">
        <v>10</v>
      </c>
      <c r="B93" s="773" t="s">
        <v>208</v>
      </c>
      <c r="C93" s="89">
        <v>127</v>
      </c>
      <c r="D93" s="89">
        <v>127</v>
      </c>
      <c r="E93" s="89">
        <f>D93/C93*100</f>
        <v>100</v>
      </c>
      <c r="F93" s="90" t="s">
        <v>6</v>
      </c>
      <c r="G93" s="93">
        <f>SUM(G94:G97)</f>
        <v>555.4</v>
      </c>
      <c r="H93" s="93">
        <f>SUM(H94:H97)</f>
        <v>459.5</v>
      </c>
      <c r="I93" s="91">
        <f>H93/G93*100</f>
        <v>82.733165286280169</v>
      </c>
      <c r="J93" s="177">
        <f>E93/I93*100</f>
        <v>120.87051142546244</v>
      </c>
      <c r="K93" s="178" t="s">
        <v>129</v>
      </c>
      <c r="L93" s="370">
        <v>61.4</v>
      </c>
      <c r="M93" s="370">
        <v>61.4</v>
      </c>
      <c r="N93" s="179">
        <f>M93/L93*100</f>
        <v>100</v>
      </c>
      <c r="O93" s="770">
        <f>N98*J93/100</f>
        <v>120.87051142546244</v>
      </c>
      <c r="P93" s="923" t="s">
        <v>70</v>
      </c>
      <c r="Q93" s="47"/>
    </row>
    <row r="94" spans="1:17" ht="39.75" customHeight="1" x14ac:dyDescent="0.25">
      <c r="A94" s="816"/>
      <c r="B94" s="774"/>
      <c r="C94" s="888" t="s">
        <v>207</v>
      </c>
      <c r="D94" s="889"/>
      <c r="E94" s="890"/>
      <c r="F94" s="92" t="s">
        <v>54</v>
      </c>
      <c r="G94" s="93"/>
      <c r="H94" s="93"/>
      <c r="I94" s="91" t="e">
        <f>H94/G94*100</f>
        <v>#DIV/0!</v>
      </c>
      <c r="J94" s="177" t="e">
        <f>E94/I94*100</f>
        <v>#DIV/0!</v>
      </c>
      <c r="K94" s="180" t="s">
        <v>58</v>
      </c>
      <c r="L94" s="370">
        <v>53</v>
      </c>
      <c r="M94" s="370">
        <v>53</v>
      </c>
      <c r="N94" s="179">
        <f t="shared" ref="N94:N95" si="8">M94/L94*100</f>
        <v>100</v>
      </c>
      <c r="O94" s="771"/>
      <c r="P94" s="924"/>
      <c r="Q94" s="47"/>
    </row>
    <row r="95" spans="1:17" ht="60" customHeight="1" x14ac:dyDescent="0.25">
      <c r="A95" s="816"/>
      <c r="B95" s="774"/>
      <c r="C95" s="891"/>
      <c r="D95" s="892"/>
      <c r="E95" s="893"/>
      <c r="F95" s="92" t="s">
        <v>53</v>
      </c>
      <c r="G95" s="93"/>
      <c r="H95" s="93"/>
      <c r="I95" s="91" t="e">
        <f>H95/G95*100</f>
        <v>#DIV/0!</v>
      </c>
      <c r="J95" s="177" t="e">
        <f>E95/I95*100</f>
        <v>#DIV/0!</v>
      </c>
      <c r="K95" s="180" t="s">
        <v>130</v>
      </c>
      <c r="L95" s="370">
        <v>90</v>
      </c>
      <c r="M95" s="370">
        <v>90</v>
      </c>
      <c r="N95" s="179">
        <f t="shared" si="8"/>
        <v>100</v>
      </c>
      <c r="O95" s="771"/>
      <c r="P95" s="924"/>
      <c r="Q95" s="47"/>
    </row>
    <row r="96" spans="1:17" ht="60" customHeight="1" x14ac:dyDescent="0.25">
      <c r="A96" s="816"/>
      <c r="B96" s="774"/>
      <c r="C96" s="891"/>
      <c r="D96" s="892"/>
      <c r="E96" s="893"/>
      <c r="F96" s="92" t="s">
        <v>55</v>
      </c>
      <c r="G96" s="93">
        <v>555.4</v>
      </c>
      <c r="H96" s="93">
        <v>459.5</v>
      </c>
      <c r="I96" s="91">
        <f>H96/G96*100</f>
        <v>82.733165286280169</v>
      </c>
      <c r="J96" s="177">
        <f>E96/I96*100</f>
        <v>0</v>
      </c>
      <c r="K96" s="180"/>
      <c r="L96" s="181"/>
      <c r="M96" s="181"/>
      <c r="N96" s="179"/>
      <c r="O96" s="771"/>
      <c r="P96" s="924"/>
      <c r="Q96" s="47"/>
    </row>
    <row r="97" spans="1:17" ht="60" customHeight="1" x14ac:dyDescent="0.25">
      <c r="A97" s="816"/>
      <c r="B97" s="774"/>
      <c r="C97" s="891"/>
      <c r="D97" s="892"/>
      <c r="E97" s="893"/>
      <c r="F97" s="92" t="s">
        <v>56</v>
      </c>
      <c r="G97" s="93"/>
      <c r="H97" s="93"/>
      <c r="I97" s="91" t="e">
        <f>H97/G97*100</f>
        <v>#DIV/0!</v>
      </c>
      <c r="J97" s="177" t="e">
        <f>E97/I97*100</f>
        <v>#DIV/0!</v>
      </c>
      <c r="K97" s="180"/>
      <c r="L97" s="181"/>
      <c r="M97" s="181"/>
      <c r="N97" s="179"/>
      <c r="O97" s="771"/>
      <c r="P97" s="924"/>
      <c r="Q97" s="47"/>
    </row>
    <row r="98" spans="1:17" ht="44.25" customHeight="1" thickBot="1" x14ac:dyDescent="0.3">
      <c r="A98" s="817"/>
      <c r="B98" s="775"/>
      <c r="C98" s="1101"/>
      <c r="D98" s="1102"/>
      <c r="E98" s="1103"/>
      <c r="F98" s="95"/>
      <c r="G98" s="96"/>
      <c r="H98" s="96"/>
      <c r="I98" s="96"/>
      <c r="J98" s="97"/>
      <c r="K98" s="1011" t="s">
        <v>51</v>
      </c>
      <c r="L98" s="1012"/>
      <c r="M98" s="1013"/>
      <c r="N98" s="182">
        <f>(N93+N94+N95)/3</f>
        <v>100</v>
      </c>
      <c r="O98" s="772"/>
      <c r="P98" s="925"/>
      <c r="Q98" s="47"/>
    </row>
    <row r="99" spans="1:17" ht="60" customHeight="1" x14ac:dyDescent="0.25">
      <c r="A99" s="812">
        <v>11</v>
      </c>
      <c r="B99" s="743" t="s">
        <v>214</v>
      </c>
      <c r="C99" s="113">
        <v>29</v>
      </c>
      <c r="D99" s="113">
        <v>29</v>
      </c>
      <c r="E99" s="113">
        <f>D99/C99*100</f>
        <v>100</v>
      </c>
      <c r="F99" s="165" t="s">
        <v>6</v>
      </c>
      <c r="G99" s="114">
        <f>SUM(G100:G103)</f>
        <v>52108.2</v>
      </c>
      <c r="H99" s="114">
        <f>SUM(H100:H103)</f>
        <v>51483.199999999997</v>
      </c>
      <c r="I99" s="114">
        <f>H99/G99*100</f>
        <v>98.80057265459179</v>
      </c>
      <c r="J99" s="115">
        <f>E99/I99*100</f>
        <v>101.21398825247847</v>
      </c>
      <c r="K99" s="116" t="s">
        <v>131</v>
      </c>
      <c r="L99" s="170">
        <v>7</v>
      </c>
      <c r="M99" s="170">
        <v>7</v>
      </c>
      <c r="N99" s="166">
        <f>M99/L99*100</f>
        <v>100</v>
      </c>
      <c r="O99" s="746">
        <f>N104*J99/100</f>
        <v>101.21398825247847</v>
      </c>
      <c r="P99" s="972" t="s">
        <v>70</v>
      </c>
      <c r="Q99" s="47"/>
    </row>
    <row r="100" spans="1:17" ht="60" customHeight="1" x14ac:dyDescent="0.25">
      <c r="A100" s="813"/>
      <c r="B100" s="744"/>
      <c r="C100" s="898" t="s">
        <v>206</v>
      </c>
      <c r="D100" s="899"/>
      <c r="E100" s="900"/>
      <c r="F100" s="167" t="s">
        <v>54</v>
      </c>
      <c r="G100" s="638">
        <v>38603.199999999997</v>
      </c>
      <c r="H100" s="638">
        <v>38603.199999999997</v>
      </c>
      <c r="I100" s="114">
        <f>H100/G100*100</f>
        <v>100</v>
      </c>
      <c r="J100" s="115">
        <f>E100/I100*100</f>
        <v>0</v>
      </c>
      <c r="K100" s="171" t="s">
        <v>132</v>
      </c>
      <c r="L100" s="170">
        <v>412</v>
      </c>
      <c r="M100" s="170">
        <v>412</v>
      </c>
      <c r="N100" s="166">
        <f t="shared" ref="N100:N101" si="9">M100/L100*100</f>
        <v>100</v>
      </c>
      <c r="O100" s="747"/>
      <c r="P100" s="973"/>
      <c r="Q100" s="47"/>
    </row>
    <row r="101" spans="1:17" ht="60" customHeight="1" x14ac:dyDescent="0.25">
      <c r="A101" s="813"/>
      <c r="B101" s="744"/>
      <c r="C101" s="901"/>
      <c r="D101" s="902"/>
      <c r="E101" s="903"/>
      <c r="F101" s="167" t="s">
        <v>53</v>
      </c>
      <c r="G101" s="638">
        <v>389.9</v>
      </c>
      <c r="H101" s="638">
        <v>389.9</v>
      </c>
      <c r="I101" s="114">
        <f>H101/G101*100</f>
        <v>100</v>
      </c>
      <c r="J101" s="115">
        <f>E101/I101*100</f>
        <v>0</v>
      </c>
      <c r="K101" s="171" t="s">
        <v>133</v>
      </c>
      <c r="L101" s="170">
        <v>1</v>
      </c>
      <c r="M101" s="170">
        <v>1</v>
      </c>
      <c r="N101" s="166">
        <f t="shared" si="9"/>
        <v>100</v>
      </c>
      <c r="O101" s="747"/>
      <c r="P101" s="973"/>
      <c r="Q101" s="47"/>
    </row>
    <row r="102" spans="1:17" ht="60" customHeight="1" x14ac:dyDescent="0.25">
      <c r="A102" s="813"/>
      <c r="B102" s="744"/>
      <c r="C102" s="901"/>
      <c r="D102" s="902"/>
      <c r="E102" s="903"/>
      <c r="F102" s="167" t="s">
        <v>55</v>
      </c>
      <c r="G102" s="639">
        <v>9175.9</v>
      </c>
      <c r="H102" s="639">
        <v>8550.9</v>
      </c>
      <c r="I102" s="114">
        <f>H102/G102*100</f>
        <v>93.18867903965824</v>
      </c>
      <c r="J102" s="115">
        <f>E102/I102*100</f>
        <v>0</v>
      </c>
      <c r="K102" s="171"/>
      <c r="L102" s="169"/>
      <c r="M102" s="169"/>
      <c r="N102" s="172"/>
      <c r="O102" s="747"/>
      <c r="P102" s="973"/>
      <c r="Q102" s="47"/>
    </row>
    <row r="103" spans="1:17" ht="60" customHeight="1" x14ac:dyDescent="0.25">
      <c r="A103" s="813"/>
      <c r="B103" s="744"/>
      <c r="C103" s="901"/>
      <c r="D103" s="902"/>
      <c r="E103" s="903"/>
      <c r="F103" s="167" t="s">
        <v>56</v>
      </c>
      <c r="G103" s="638">
        <v>3939.2</v>
      </c>
      <c r="H103" s="638">
        <v>3939.2</v>
      </c>
      <c r="I103" s="114">
        <f>H103/G103*100</f>
        <v>100</v>
      </c>
      <c r="J103" s="115">
        <f>E103/I103*100</f>
        <v>0</v>
      </c>
      <c r="K103" s="171"/>
      <c r="L103" s="169"/>
      <c r="M103" s="169"/>
      <c r="N103" s="172"/>
      <c r="O103" s="747"/>
      <c r="P103" s="973"/>
      <c r="Q103" s="47"/>
    </row>
    <row r="104" spans="1:17" ht="47.25" customHeight="1" thickBot="1" x14ac:dyDescent="0.3">
      <c r="A104" s="814"/>
      <c r="B104" s="745"/>
      <c r="C104" s="904"/>
      <c r="D104" s="905"/>
      <c r="E104" s="906"/>
      <c r="F104" s="117"/>
      <c r="G104" s="118"/>
      <c r="H104" s="118"/>
      <c r="I104" s="118"/>
      <c r="J104" s="119"/>
      <c r="K104" s="975" t="s">
        <v>51</v>
      </c>
      <c r="L104" s="976"/>
      <c r="M104" s="977"/>
      <c r="N104" s="173">
        <f>SUM(N99:N101)/3</f>
        <v>100</v>
      </c>
      <c r="O104" s="748"/>
      <c r="P104" s="974"/>
      <c r="Q104" s="47"/>
    </row>
    <row r="105" spans="1:17" ht="60" customHeight="1" x14ac:dyDescent="0.25">
      <c r="A105" s="946">
        <v>12</v>
      </c>
      <c r="B105" s="916" t="s">
        <v>215</v>
      </c>
      <c r="C105" s="352">
        <v>14</v>
      </c>
      <c r="D105" s="352">
        <v>12</v>
      </c>
      <c r="E105" s="353">
        <f>D105/C105*100</f>
        <v>85.714285714285708</v>
      </c>
      <c r="F105" s="354" t="s">
        <v>6</v>
      </c>
      <c r="G105" s="376">
        <f>G106+G107+G108+G109</f>
        <v>763.8</v>
      </c>
      <c r="H105" s="376">
        <f>H106+H107+H108+H109</f>
        <v>763.8</v>
      </c>
      <c r="I105" s="376">
        <f>H105/G105*100</f>
        <v>100</v>
      </c>
      <c r="J105" s="377">
        <f>E105/I105*100</f>
        <v>85.714285714285708</v>
      </c>
      <c r="K105" s="378" t="s">
        <v>186</v>
      </c>
      <c r="L105" s="534">
        <v>0.12</v>
      </c>
      <c r="M105" s="535">
        <v>0.06</v>
      </c>
      <c r="N105" s="379">
        <f>M105/L105*100</f>
        <v>50</v>
      </c>
      <c r="O105" s="996">
        <f>N118*J105/100</f>
        <v>83.377747252747255</v>
      </c>
      <c r="P105" s="920" t="s">
        <v>114</v>
      </c>
      <c r="Q105" s="47"/>
    </row>
    <row r="106" spans="1:17" ht="60" customHeight="1" x14ac:dyDescent="0.25">
      <c r="A106" s="693"/>
      <c r="B106" s="917"/>
      <c r="C106" s="1104" t="s">
        <v>258</v>
      </c>
      <c r="D106" s="1105"/>
      <c r="E106" s="1106"/>
      <c r="F106" s="380" t="s">
        <v>54</v>
      </c>
      <c r="G106" s="381"/>
      <c r="H106" s="381"/>
      <c r="I106" s="376"/>
      <c r="J106" s="376"/>
      <c r="K106" s="382" t="s">
        <v>187</v>
      </c>
      <c r="L106" s="534">
        <v>76</v>
      </c>
      <c r="M106" s="535">
        <v>76</v>
      </c>
      <c r="N106" s="379">
        <f t="shared" ref="N106:N117" si="10">M106/L106*100</f>
        <v>100</v>
      </c>
      <c r="O106" s="997"/>
      <c r="P106" s="921"/>
      <c r="Q106" s="47"/>
    </row>
    <row r="107" spans="1:17" ht="120" customHeight="1" x14ac:dyDescent="0.25">
      <c r="A107" s="693"/>
      <c r="B107" s="917"/>
      <c r="C107" s="1107"/>
      <c r="D107" s="1108"/>
      <c r="E107" s="1109"/>
      <c r="F107" s="380" t="s">
        <v>53</v>
      </c>
      <c r="G107" s="381"/>
      <c r="H107" s="381"/>
      <c r="I107" s="376"/>
      <c r="J107" s="377"/>
      <c r="K107" s="383" t="s">
        <v>188</v>
      </c>
      <c r="L107" s="534">
        <v>100</v>
      </c>
      <c r="M107" s="535">
        <v>100</v>
      </c>
      <c r="N107" s="379">
        <f t="shared" si="10"/>
        <v>100</v>
      </c>
      <c r="O107" s="997"/>
      <c r="P107" s="921"/>
      <c r="Q107" s="47"/>
    </row>
    <row r="108" spans="1:17" ht="60" customHeight="1" x14ac:dyDescent="0.25">
      <c r="A108" s="693"/>
      <c r="B108" s="917"/>
      <c r="C108" s="1107"/>
      <c r="D108" s="1108"/>
      <c r="E108" s="1109"/>
      <c r="F108" s="380" t="s">
        <v>55</v>
      </c>
      <c r="G108" s="536">
        <v>763.8</v>
      </c>
      <c r="H108" s="536">
        <v>763.8</v>
      </c>
      <c r="I108" s="376">
        <f>H108/G108*100</f>
        <v>100</v>
      </c>
      <c r="J108" s="376">
        <v>100</v>
      </c>
      <c r="K108" s="383" t="s">
        <v>189</v>
      </c>
      <c r="L108" s="534">
        <v>45</v>
      </c>
      <c r="M108" s="535">
        <v>45</v>
      </c>
      <c r="N108" s="379">
        <f t="shared" si="10"/>
        <v>100</v>
      </c>
      <c r="O108" s="997"/>
      <c r="P108" s="921"/>
      <c r="Q108" s="47"/>
    </row>
    <row r="109" spans="1:17" ht="105" customHeight="1" x14ac:dyDescent="0.25">
      <c r="A109" s="693"/>
      <c r="B109" s="917"/>
      <c r="C109" s="1107"/>
      <c r="D109" s="1108"/>
      <c r="E109" s="1109"/>
      <c r="F109" s="380" t="s">
        <v>56</v>
      </c>
      <c r="G109" s="381"/>
      <c r="H109" s="381"/>
      <c r="I109" s="376"/>
      <c r="J109" s="377"/>
      <c r="K109" s="383" t="s">
        <v>190</v>
      </c>
      <c r="L109" s="537">
        <v>60</v>
      </c>
      <c r="M109" s="538">
        <v>60</v>
      </c>
      <c r="N109" s="379">
        <f>M108/L108*100</f>
        <v>100</v>
      </c>
      <c r="O109" s="997"/>
      <c r="P109" s="921"/>
      <c r="Q109" s="47"/>
    </row>
    <row r="110" spans="1:17" ht="105" customHeight="1" thickBot="1" x14ac:dyDescent="0.3">
      <c r="A110" s="693"/>
      <c r="B110" s="917"/>
      <c r="C110" s="1107"/>
      <c r="D110" s="1108"/>
      <c r="E110" s="1109"/>
      <c r="F110" s="384"/>
      <c r="G110" s="385"/>
      <c r="H110" s="385"/>
      <c r="I110" s="385"/>
      <c r="J110" s="386"/>
      <c r="K110" s="383" t="s">
        <v>191</v>
      </c>
      <c r="L110" s="538">
        <v>35</v>
      </c>
      <c r="M110" s="538">
        <v>35</v>
      </c>
      <c r="N110" s="379">
        <f>M109/L109*100</f>
        <v>100</v>
      </c>
      <c r="O110" s="997"/>
      <c r="P110" s="921"/>
      <c r="Q110" s="47"/>
    </row>
    <row r="111" spans="1:17" ht="76.5" customHeight="1" thickBot="1" x14ac:dyDescent="0.3">
      <c r="A111" s="693"/>
      <c r="B111" s="917"/>
      <c r="C111" s="1107"/>
      <c r="D111" s="1108"/>
      <c r="E111" s="1109"/>
      <c r="F111" s="387"/>
      <c r="G111" s="355"/>
      <c r="H111" s="355"/>
      <c r="I111" s="355"/>
      <c r="J111" s="388"/>
      <c r="K111" s="389" t="s">
        <v>237</v>
      </c>
      <c r="L111" s="539">
        <v>90</v>
      </c>
      <c r="M111" s="539">
        <v>90</v>
      </c>
      <c r="N111" s="379">
        <f>M110/L110*100</f>
        <v>100</v>
      </c>
      <c r="O111" s="997"/>
      <c r="P111" s="921"/>
      <c r="Q111" s="47"/>
    </row>
    <row r="112" spans="1:17" ht="176.25" customHeight="1" thickBot="1" x14ac:dyDescent="0.3">
      <c r="A112" s="693"/>
      <c r="B112" s="917"/>
      <c r="C112" s="1107"/>
      <c r="D112" s="1108"/>
      <c r="E112" s="1109"/>
      <c r="F112" s="387"/>
      <c r="G112" s="355"/>
      <c r="H112" s="355"/>
      <c r="I112" s="355"/>
      <c r="J112" s="388"/>
      <c r="K112" s="390" t="s">
        <v>238</v>
      </c>
      <c r="L112" s="539">
        <v>100</v>
      </c>
      <c r="M112" s="539">
        <v>100</v>
      </c>
      <c r="N112" s="379">
        <f>M111/L111*100</f>
        <v>100</v>
      </c>
      <c r="O112" s="997"/>
      <c r="P112" s="921"/>
      <c r="Q112" s="47"/>
    </row>
    <row r="113" spans="1:17" ht="195" customHeight="1" thickBot="1" x14ac:dyDescent="0.3">
      <c r="A113" s="693"/>
      <c r="B113" s="917"/>
      <c r="C113" s="1107"/>
      <c r="D113" s="1108"/>
      <c r="E113" s="1109"/>
      <c r="F113" s="387"/>
      <c r="G113" s="355"/>
      <c r="H113" s="355"/>
      <c r="I113" s="355"/>
      <c r="J113" s="388"/>
      <c r="K113" s="390" t="s">
        <v>239</v>
      </c>
      <c r="L113" s="539">
        <v>60</v>
      </c>
      <c r="M113" s="539">
        <v>56.16</v>
      </c>
      <c r="N113" s="379">
        <f>M113/L113*100</f>
        <v>93.6</v>
      </c>
      <c r="O113" s="997"/>
      <c r="P113" s="921"/>
      <c r="Q113" s="47"/>
    </row>
    <row r="114" spans="1:17" ht="155.25" customHeight="1" thickBot="1" x14ac:dyDescent="0.3">
      <c r="A114" s="693"/>
      <c r="B114" s="917"/>
      <c r="C114" s="1107"/>
      <c r="D114" s="1108"/>
      <c r="E114" s="1109"/>
      <c r="F114" s="387"/>
      <c r="G114" s="355"/>
      <c r="H114" s="355"/>
      <c r="I114" s="355"/>
      <c r="J114" s="388"/>
      <c r="K114" s="391" t="s">
        <v>240</v>
      </c>
      <c r="L114" s="539">
        <v>80</v>
      </c>
      <c r="M114" s="539">
        <v>96.77</v>
      </c>
      <c r="N114" s="392">
        <f t="shared" si="10"/>
        <v>120.96249999999999</v>
      </c>
      <c r="O114" s="997"/>
      <c r="P114" s="921"/>
      <c r="Q114" s="47"/>
    </row>
    <row r="115" spans="1:17" ht="99.75" customHeight="1" thickBot="1" x14ac:dyDescent="0.3">
      <c r="A115" s="693"/>
      <c r="B115" s="917"/>
      <c r="C115" s="1107"/>
      <c r="D115" s="1108"/>
      <c r="E115" s="1109"/>
      <c r="F115" s="387"/>
      <c r="G115" s="355"/>
      <c r="H115" s="355"/>
      <c r="I115" s="355"/>
      <c r="J115" s="388"/>
      <c r="K115" s="393" t="s">
        <v>192</v>
      </c>
      <c r="L115" s="539">
        <v>90</v>
      </c>
      <c r="M115" s="539">
        <v>90</v>
      </c>
      <c r="N115" s="392">
        <f t="shared" si="10"/>
        <v>100</v>
      </c>
      <c r="O115" s="997"/>
      <c r="P115" s="921"/>
      <c r="Q115" s="47"/>
    </row>
    <row r="116" spans="1:17" ht="117" customHeight="1" thickBot="1" x14ac:dyDescent="0.3">
      <c r="A116" s="693"/>
      <c r="B116" s="917"/>
      <c r="C116" s="1107"/>
      <c r="D116" s="1108"/>
      <c r="E116" s="1109"/>
      <c r="F116" s="387"/>
      <c r="G116" s="355"/>
      <c r="H116" s="355"/>
      <c r="I116" s="355"/>
      <c r="J116" s="388"/>
      <c r="K116" s="394" t="s">
        <v>241</v>
      </c>
      <c r="L116" s="539">
        <v>2</v>
      </c>
      <c r="M116" s="539">
        <v>2</v>
      </c>
      <c r="N116" s="392">
        <f t="shared" si="10"/>
        <v>100</v>
      </c>
      <c r="O116" s="997"/>
      <c r="P116" s="921"/>
      <c r="Q116" s="47"/>
    </row>
    <row r="117" spans="1:17" ht="106.5" customHeight="1" thickBot="1" x14ac:dyDescent="0.3">
      <c r="A117" s="693"/>
      <c r="B117" s="917"/>
      <c r="C117" s="1107"/>
      <c r="D117" s="1108"/>
      <c r="E117" s="1109"/>
      <c r="F117" s="387"/>
      <c r="G117" s="355"/>
      <c r="H117" s="355"/>
      <c r="I117" s="355"/>
      <c r="J117" s="388"/>
      <c r="K117" s="395" t="s">
        <v>242</v>
      </c>
      <c r="L117" s="539">
        <v>90</v>
      </c>
      <c r="M117" s="539">
        <v>90</v>
      </c>
      <c r="N117" s="392">
        <f t="shared" si="10"/>
        <v>100</v>
      </c>
      <c r="O117" s="997"/>
      <c r="P117" s="921"/>
      <c r="Q117" s="47"/>
    </row>
    <row r="118" spans="1:17" ht="64.5" customHeight="1" thickBot="1" x14ac:dyDescent="0.3">
      <c r="A118" s="693"/>
      <c r="B118" s="917"/>
      <c r="C118" s="1107"/>
      <c r="D118" s="1108"/>
      <c r="E118" s="1109"/>
      <c r="F118" s="387"/>
      <c r="G118" s="355"/>
      <c r="H118" s="355"/>
      <c r="I118" s="355"/>
      <c r="J118" s="388"/>
      <c r="K118" s="1113" t="s">
        <v>51</v>
      </c>
      <c r="L118" s="1114"/>
      <c r="M118" s="1115"/>
      <c r="N118" s="396">
        <f>(N105+N106+N107+N108+N109+N110+N111+N112+N113+N114+N115+N116+N117)/13</f>
        <v>97.274038461538467</v>
      </c>
      <c r="O118" s="997"/>
      <c r="P118" s="921"/>
      <c r="Q118" s="47"/>
    </row>
    <row r="119" spans="1:17" ht="60" hidden="1" customHeight="1" thickBot="1" x14ac:dyDescent="0.3">
      <c r="A119" s="693"/>
      <c r="B119" s="917"/>
      <c r="C119" s="1107"/>
      <c r="D119" s="1108"/>
      <c r="E119" s="1109"/>
      <c r="F119" s="387"/>
      <c r="G119" s="355"/>
      <c r="H119" s="355"/>
      <c r="I119" s="355"/>
      <c r="J119" s="388"/>
      <c r="K119" s="397"/>
      <c r="L119" s="398"/>
      <c r="M119" s="398"/>
      <c r="N119" s="399"/>
      <c r="O119" s="997"/>
      <c r="P119" s="921"/>
      <c r="Q119" s="47"/>
    </row>
    <row r="120" spans="1:17" ht="18" hidden="1" customHeight="1" thickBot="1" x14ac:dyDescent="0.3">
      <c r="A120" s="693"/>
      <c r="B120" s="917"/>
      <c r="C120" s="1107"/>
      <c r="D120" s="1108"/>
      <c r="E120" s="1109"/>
      <c r="F120" s="387"/>
      <c r="G120" s="355"/>
      <c r="H120" s="355"/>
      <c r="I120" s="355"/>
      <c r="J120" s="388"/>
      <c r="K120" s="400"/>
      <c r="L120" s="385"/>
      <c r="M120" s="386"/>
      <c r="N120" s="401"/>
      <c r="O120" s="997"/>
      <c r="P120" s="921"/>
      <c r="Q120" s="47"/>
    </row>
    <row r="121" spans="1:17" ht="60" hidden="1" customHeight="1" thickBot="1" x14ac:dyDescent="0.3">
      <c r="A121" s="968"/>
      <c r="B121" s="918"/>
      <c r="C121" s="1110"/>
      <c r="D121" s="1111"/>
      <c r="E121" s="1112"/>
      <c r="F121" s="402"/>
      <c r="G121" s="356"/>
      <c r="H121" s="356"/>
      <c r="I121" s="356"/>
      <c r="J121" s="357"/>
      <c r="K121" s="1113" t="s">
        <v>51</v>
      </c>
      <c r="L121" s="1114"/>
      <c r="M121" s="1115"/>
      <c r="N121" s="396"/>
      <c r="O121" s="998"/>
      <c r="P121" s="922"/>
      <c r="Q121" s="47"/>
    </row>
    <row r="122" spans="1:17" ht="68.25" customHeight="1" x14ac:dyDescent="0.25">
      <c r="A122" s="1020">
        <v>13</v>
      </c>
      <c r="B122" s="886" t="s">
        <v>194</v>
      </c>
      <c r="C122" s="89">
        <v>19</v>
      </c>
      <c r="D122" s="89">
        <v>19</v>
      </c>
      <c r="E122" s="89">
        <f>D122/C122*100</f>
        <v>100</v>
      </c>
      <c r="F122" s="90" t="s">
        <v>6</v>
      </c>
      <c r="G122" s="91">
        <f>SUM(G123:G126)</f>
        <v>30</v>
      </c>
      <c r="H122" s="91">
        <f>SUM(H123:H126)</f>
        <v>14.5</v>
      </c>
      <c r="I122" s="91">
        <f>H122/G122*100</f>
        <v>48.333333333333336</v>
      </c>
      <c r="J122" s="177">
        <f>E122/I122*100</f>
        <v>206.89655172413791</v>
      </c>
      <c r="K122" s="186" t="s">
        <v>198</v>
      </c>
      <c r="L122" s="627">
        <v>762</v>
      </c>
      <c r="M122" s="627">
        <v>769</v>
      </c>
      <c r="N122" s="179">
        <f>M122/L122*100</f>
        <v>100.91863517060366</v>
      </c>
      <c r="O122" s="770">
        <f>N130*J122/100</f>
        <v>209.35251154857949</v>
      </c>
      <c r="P122" s="923" t="s">
        <v>70</v>
      </c>
      <c r="Q122" s="47"/>
    </row>
    <row r="123" spans="1:17" ht="23.25" customHeight="1" x14ac:dyDescent="0.25">
      <c r="A123" s="695"/>
      <c r="B123" s="887"/>
      <c r="C123" s="888" t="s">
        <v>113</v>
      </c>
      <c r="D123" s="889"/>
      <c r="E123" s="890"/>
      <c r="F123" s="187" t="s">
        <v>54</v>
      </c>
      <c r="G123" s="93"/>
      <c r="H123" s="93"/>
      <c r="I123" s="91"/>
      <c r="J123" s="177"/>
      <c r="K123" s="186" t="s">
        <v>199</v>
      </c>
      <c r="L123" s="627">
        <v>12</v>
      </c>
      <c r="M123" s="627">
        <v>13</v>
      </c>
      <c r="N123" s="179">
        <f t="shared" ref="N123:N129" si="11">M123/L123*100</f>
        <v>108.33333333333333</v>
      </c>
      <c r="O123" s="771"/>
      <c r="P123" s="924"/>
      <c r="Q123" s="47"/>
    </row>
    <row r="124" spans="1:17" ht="23.25" customHeight="1" x14ac:dyDescent="0.25">
      <c r="A124" s="695"/>
      <c r="B124" s="887"/>
      <c r="C124" s="891"/>
      <c r="D124" s="892"/>
      <c r="E124" s="893"/>
      <c r="F124" s="187" t="s">
        <v>53</v>
      </c>
      <c r="G124" s="93"/>
      <c r="H124" s="93"/>
      <c r="I124" s="91"/>
      <c r="J124" s="177"/>
      <c r="K124" s="186" t="s">
        <v>200</v>
      </c>
      <c r="L124" s="627">
        <v>96</v>
      </c>
      <c r="M124" s="627">
        <v>89</v>
      </c>
      <c r="N124" s="179">
        <f t="shared" si="11"/>
        <v>92.708333333333343</v>
      </c>
      <c r="O124" s="771"/>
      <c r="P124" s="924"/>
      <c r="Q124" s="47"/>
    </row>
    <row r="125" spans="1:17" ht="23.25" customHeight="1" x14ac:dyDescent="0.25">
      <c r="A125" s="695"/>
      <c r="B125" s="887"/>
      <c r="C125" s="891"/>
      <c r="D125" s="892"/>
      <c r="E125" s="893"/>
      <c r="F125" s="187" t="s">
        <v>55</v>
      </c>
      <c r="G125" s="347">
        <v>30</v>
      </c>
      <c r="H125" s="347">
        <v>14.5</v>
      </c>
      <c r="I125" s="91">
        <f>H125/G125*100</f>
        <v>48.333333333333336</v>
      </c>
      <c r="J125" s="177"/>
      <c r="K125" s="188" t="s">
        <v>201</v>
      </c>
      <c r="L125" s="627">
        <v>1</v>
      </c>
      <c r="M125" s="627">
        <v>1</v>
      </c>
      <c r="N125" s="179">
        <f t="shared" si="11"/>
        <v>100</v>
      </c>
      <c r="O125" s="771"/>
      <c r="P125" s="924"/>
      <c r="Q125" s="47"/>
    </row>
    <row r="126" spans="1:17" ht="36.75" customHeight="1" x14ac:dyDescent="0.25">
      <c r="A126" s="695"/>
      <c r="B126" s="887"/>
      <c r="C126" s="891"/>
      <c r="D126" s="892"/>
      <c r="E126" s="893"/>
      <c r="F126" s="187" t="s">
        <v>56</v>
      </c>
      <c r="G126" s="93"/>
      <c r="H126" s="93"/>
      <c r="I126" s="91"/>
      <c r="J126" s="177"/>
      <c r="K126" s="186" t="s">
        <v>202</v>
      </c>
      <c r="L126" s="627">
        <v>653</v>
      </c>
      <c r="M126" s="627">
        <v>666</v>
      </c>
      <c r="N126" s="179">
        <f t="shared" si="11"/>
        <v>101.99081163859111</v>
      </c>
      <c r="O126" s="771"/>
      <c r="P126" s="924"/>
      <c r="Q126" s="47"/>
    </row>
    <row r="127" spans="1:17" ht="47.25" customHeight="1" x14ac:dyDescent="0.25">
      <c r="A127" s="695"/>
      <c r="B127" s="887"/>
      <c r="C127" s="891"/>
      <c r="D127" s="892"/>
      <c r="E127" s="893"/>
      <c r="F127" s="94"/>
      <c r="G127" s="183"/>
      <c r="H127" s="183"/>
      <c r="I127" s="183"/>
      <c r="J127" s="183"/>
      <c r="K127" s="186" t="s">
        <v>203</v>
      </c>
      <c r="L127" s="628">
        <v>2073</v>
      </c>
      <c r="M127" s="628">
        <v>2082</v>
      </c>
      <c r="N127" s="179">
        <f t="shared" si="11"/>
        <v>100.4341534008683</v>
      </c>
      <c r="O127" s="771"/>
      <c r="P127" s="924"/>
      <c r="Q127" s="47"/>
    </row>
    <row r="128" spans="1:17" ht="65.25" customHeight="1" x14ac:dyDescent="0.25">
      <c r="A128" s="695"/>
      <c r="B128" s="887"/>
      <c r="C128" s="891"/>
      <c r="D128" s="892"/>
      <c r="E128" s="893"/>
      <c r="F128" s="184"/>
      <c r="G128" s="189"/>
      <c r="H128" s="189"/>
      <c r="I128" s="189"/>
      <c r="J128" s="189"/>
      <c r="K128" s="186" t="s">
        <v>204</v>
      </c>
      <c r="L128" s="628">
        <v>270</v>
      </c>
      <c r="M128" s="628">
        <v>273</v>
      </c>
      <c r="N128" s="179">
        <f t="shared" si="11"/>
        <v>101.11111111111111</v>
      </c>
      <c r="O128" s="771"/>
      <c r="P128" s="924"/>
      <c r="Q128" s="47"/>
    </row>
    <row r="129" spans="1:22" ht="51.75" customHeight="1" x14ac:dyDescent="0.25">
      <c r="A129" s="695"/>
      <c r="B129" s="887"/>
      <c r="C129" s="891"/>
      <c r="D129" s="892"/>
      <c r="E129" s="893"/>
      <c r="F129" s="184"/>
      <c r="G129" s="189"/>
      <c r="H129" s="189"/>
      <c r="I129" s="189"/>
      <c r="J129" s="189"/>
      <c r="K129" s="180" t="s">
        <v>205</v>
      </c>
      <c r="L129" s="628">
        <v>2500</v>
      </c>
      <c r="M129" s="628">
        <v>2600</v>
      </c>
      <c r="N129" s="179">
        <f t="shared" si="11"/>
        <v>104</v>
      </c>
      <c r="O129" s="771"/>
      <c r="P129" s="924"/>
      <c r="Q129" s="47"/>
    </row>
    <row r="130" spans="1:22" ht="60" customHeight="1" thickBot="1" x14ac:dyDescent="0.3">
      <c r="A130" s="696"/>
      <c r="B130" s="887"/>
      <c r="C130" s="891"/>
      <c r="D130" s="892"/>
      <c r="E130" s="893"/>
      <c r="F130" s="184"/>
      <c r="G130" s="185"/>
      <c r="H130" s="185"/>
      <c r="I130" s="185"/>
      <c r="J130" s="185"/>
      <c r="K130" s="907" t="s">
        <v>51</v>
      </c>
      <c r="L130" s="908"/>
      <c r="M130" s="909"/>
      <c r="N130" s="98">
        <f>SUM(N122:N129)/8</f>
        <v>101.1870472484801</v>
      </c>
      <c r="O130" s="772"/>
      <c r="P130" s="925"/>
      <c r="Q130" s="47">
        <f>5977.2/5907*100</f>
        <v>101.18842051802946</v>
      </c>
    </row>
    <row r="131" spans="1:22" ht="60" customHeight="1" x14ac:dyDescent="0.25">
      <c r="A131" s="692">
        <v>14</v>
      </c>
      <c r="B131" s="675" t="s">
        <v>225</v>
      </c>
      <c r="C131" s="190">
        <v>6</v>
      </c>
      <c r="D131" s="190">
        <v>5</v>
      </c>
      <c r="E131" s="409">
        <f>D131/C131*100</f>
        <v>83.333333333333343</v>
      </c>
      <c r="F131" s="191" t="s">
        <v>6</v>
      </c>
      <c r="G131" s="192">
        <f>G132+G133+G134+G135</f>
        <v>4254.9000000000005</v>
      </c>
      <c r="H131" s="192">
        <f>H132+H133+H134+H135</f>
        <v>3727.3999999999996</v>
      </c>
      <c r="I131" s="192">
        <f>H131/G131*100</f>
        <v>87.602528849091627</v>
      </c>
      <c r="J131" s="193">
        <f>E131/I131*100</f>
        <v>95.126629822396325</v>
      </c>
      <c r="K131" s="194" t="s">
        <v>59</v>
      </c>
      <c r="L131" s="195">
        <v>100</v>
      </c>
      <c r="M131" s="195">
        <v>104.1</v>
      </c>
      <c r="N131" s="196">
        <f>M131/L131*100</f>
        <v>104.1</v>
      </c>
      <c r="O131" s="678">
        <f>N156*J131/100</f>
        <v>111.07038617512069</v>
      </c>
      <c r="P131" s="999" t="s">
        <v>316</v>
      </c>
      <c r="Q131" s="47"/>
    </row>
    <row r="132" spans="1:22" ht="45" customHeight="1" x14ac:dyDescent="0.25">
      <c r="A132" s="693"/>
      <c r="B132" s="676"/>
      <c r="C132" s="1002" t="s">
        <v>317</v>
      </c>
      <c r="D132" s="1003"/>
      <c r="E132" s="1004"/>
      <c r="F132" s="197" t="s">
        <v>54</v>
      </c>
      <c r="G132" s="198">
        <v>0</v>
      </c>
      <c r="H132" s="198"/>
      <c r="I132" s="192" t="e">
        <f>H132/G132*100</f>
        <v>#DIV/0!</v>
      </c>
      <c r="J132" s="193" t="s">
        <v>115</v>
      </c>
      <c r="K132" s="199" t="s">
        <v>60</v>
      </c>
      <c r="L132" s="200">
        <v>100.1</v>
      </c>
      <c r="M132" s="200">
        <v>126.8</v>
      </c>
      <c r="N132" s="196">
        <f t="shared" ref="N132:N155" si="12">M132/L132*100</f>
        <v>126.67332667332667</v>
      </c>
      <c r="O132" s="679"/>
      <c r="P132" s="1000"/>
      <c r="Q132" s="47"/>
    </row>
    <row r="133" spans="1:22" ht="45.75" customHeight="1" x14ac:dyDescent="0.25">
      <c r="A133" s="693"/>
      <c r="B133" s="676"/>
      <c r="C133" s="1005"/>
      <c r="D133" s="1006"/>
      <c r="E133" s="1007"/>
      <c r="F133" s="406" t="s">
        <v>53</v>
      </c>
      <c r="G133" s="403">
        <v>4044.3</v>
      </c>
      <c r="H133" s="403">
        <v>3615.2</v>
      </c>
      <c r="I133" s="404">
        <f>H133/G133*100</f>
        <v>89.390005687016284</v>
      </c>
      <c r="J133" s="405" t="s">
        <v>115</v>
      </c>
      <c r="K133" s="194" t="s">
        <v>61</v>
      </c>
      <c r="L133" s="195">
        <v>100</v>
      </c>
      <c r="M133" s="195">
        <v>101.1</v>
      </c>
      <c r="N133" s="196">
        <f t="shared" si="12"/>
        <v>101.1</v>
      </c>
      <c r="O133" s="679"/>
      <c r="P133" s="1000"/>
      <c r="Q133" s="47"/>
    </row>
    <row r="134" spans="1:22" ht="48" customHeight="1" x14ac:dyDescent="0.25">
      <c r="A134" s="693"/>
      <c r="B134" s="676"/>
      <c r="C134" s="1005"/>
      <c r="D134" s="1006"/>
      <c r="E134" s="1007"/>
      <c r="F134" s="197" t="s">
        <v>55</v>
      </c>
      <c r="G134" s="201"/>
      <c r="H134" s="201"/>
      <c r="I134" s="202" t="e">
        <f>H134/G134*100</f>
        <v>#DIV/0!</v>
      </c>
      <c r="J134" s="193" t="s">
        <v>115</v>
      </c>
      <c r="K134" s="194" t="s">
        <v>140</v>
      </c>
      <c r="L134" s="195">
        <v>103</v>
      </c>
      <c r="M134" s="195">
        <v>196.6</v>
      </c>
      <c r="N134" s="196">
        <f t="shared" si="12"/>
        <v>190.87378640776697</v>
      </c>
      <c r="O134" s="679"/>
      <c r="P134" s="1000"/>
      <c r="Q134" s="47"/>
    </row>
    <row r="135" spans="1:22" ht="48" customHeight="1" x14ac:dyDescent="0.25">
      <c r="A135" s="693"/>
      <c r="B135" s="676"/>
      <c r="C135" s="1005"/>
      <c r="D135" s="1006"/>
      <c r="E135" s="1007"/>
      <c r="F135" s="197" t="s">
        <v>56</v>
      </c>
      <c r="G135" s="201">
        <v>210.6</v>
      </c>
      <c r="H135" s="201">
        <v>112.2</v>
      </c>
      <c r="I135" s="202">
        <f>H135/G135*100</f>
        <v>53.276353276353284</v>
      </c>
      <c r="J135" s="193" t="s">
        <v>115</v>
      </c>
      <c r="K135" s="194" t="s">
        <v>141</v>
      </c>
      <c r="L135" s="195">
        <v>46.9</v>
      </c>
      <c r="M135" s="195">
        <v>86.6</v>
      </c>
      <c r="N135" s="196">
        <f t="shared" si="12"/>
        <v>184.64818763326224</v>
      </c>
      <c r="O135" s="679"/>
      <c r="P135" s="1000"/>
      <c r="Q135" s="47"/>
      <c r="V135" s="52">
        <f>G131+G122</f>
        <v>4284.9000000000005</v>
      </c>
    </row>
    <row r="136" spans="1:22" ht="48" customHeight="1" x14ac:dyDescent="0.25">
      <c r="A136" s="693"/>
      <c r="B136" s="676"/>
      <c r="C136" s="1005"/>
      <c r="D136" s="1006"/>
      <c r="E136" s="1007"/>
      <c r="F136" s="203"/>
      <c r="G136" s="204"/>
      <c r="H136" s="204"/>
      <c r="I136" s="205"/>
      <c r="J136" s="205"/>
      <c r="K136" s="194" t="s">
        <v>142</v>
      </c>
      <c r="L136" s="195">
        <v>42</v>
      </c>
      <c r="M136" s="195">
        <v>30.6</v>
      </c>
      <c r="N136" s="196">
        <f t="shared" si="12"/>
        <v>72.857142857142861</v>
      </c>
      <c r="O136" s="679"/>
      <c r="P136" s="1000"/>
      <c r="Q136" s="47"/>
    </row>
    <row r="137" spans="1:22" ht="45.75" customHeight="1" x14ac:dyDescent="0.25">
      <c r="A137" s="693"/>
      <c r="B137" s="676"/>
      <c r="C137" s="1005"/>
      <c r="D137" s="1006"/>
      <c r="E137" s="1007"/>
      <c r="F137" s="203"/>
      <c r="G137" s="204"/>
      <c r="H137" s="204"/>
      <c r="I137" s="205"/>
      <c r="J137" s="205"/>
      <c r="K137" s="206" t="s">
        <v>143</v>
      </c>
      <c r="L137" s="200">
        <v>76939</v>
      </c>
      <c r="M137" s="200">
        <v>89153</v>
      </c>
      <c r="N137" s="196">
        <f t="shared" si="12"/>
        <v>115.87491389282418</v>
      </c>
      <c r="O137" s="679"/>
      <c r="P137" s="1000"/>
      <c r="Q137" s="47"/>
    </row>
    <row r="138" spans="1:22" ht="60" customHeight="1" x14ac:dyDescent="0.25">
      <c r="A138" s="693"/>
      <c r="B138" s="676"/>
      <c r="C138" s="1005"/>
      <c r="D138" s="1006"/>
      <c r="E138" s="1007"/>
      <c r="F138" s="203"/>
      <c r="G138" s="204"/>
      <c r="H138" s="204"/>
      <c r="I138" s="205"/>
      <c r="J138" s="205"/>
      <c r="K138" s="194" t="s">
        <v>116</v>
      </c>
      <c r="L138" s="195">
        <v>100</v>
      </c>
      <c r="M138" s="195">
        <v>104.1</v>
      </c>
      <c r="N138" s="196">
        <f t="shared" si="12"/>
        <v>104.1</v>
      </c>
      <c r="O138" s="679"/>
      <c r="P138" s="1000"/>
      <c r="Q138" s="47"/>
    </row>
    <row r="139" spans="1:22" ht="60" customHeight="1" x14ac:dyDescent="0.25">
      <c r="A139" s="693"/>
      <c r="B139" s="676"/>
      <c r="C139" s="1005"/>
      <c r="D139" s="1006"/>
      <c r="E139" s="1007"/>
      <c r="F139" s="203"/>
      <c r="G139" s="204"/>
      <c r="H139" s="204"/>
      <c r="I139" s="205"/>
      <c r="J139" s="205"/>
      <c r="K139" s="195" t="s">
        <v>117</v>
      </c>
      <c r="L139" s="195">
        <v>4485</v>
      </c>
      <c r="M139" s="195">
        <v>4507</v>
      </c>
      <c r="N139" s="196">
        <f t="shared" si="12"/>
        <v>100.49052396878484</v>
      </c>
      <c r="O139" s="679"/>
      <c r="P139" s="1000"/>
      <c r="Q139" s="47"/>
    </row>
    <row r="140" spans="1:22" ht="60" customHeight="1" x14ac:dyDescent="0.25">
      <c r="A140" s="693"/>
      <c r="B140" s="676"/>
      <c r="C140" s="1005"/>
      <c r="D140" s="1006"/>
      <c r="E140" s="1007"/>
      <c r="F140" s="203"/>
      <c r="G140" s="204"/>
      <c r="H140" s="204"/>
      <c r="I140" s="205"/>
      <c r="J140" s="205"/>
      <c r="K140" s="194" t="s">
        <v>304</v>
      </c>
      <c r="L140" s="195">
        <v>104900</v>
      </c>
      <c r="M140" s="195">
        <v>161500</v>
      </c>
      <c r="N140" s="196">
        <f t="shared" si="12"/>
        <v>153.95614871306006</v>
      </c>
      <c r="O140" s="679"/>
      <c r="P140" s="1000"/>
      <c r="Q140" s="47"/>
    </row>
    <row r="141" spans="1:22" ht="48" customHeight="1" x14ac:dyDescent="0.25">
      <c r="A141" s="693"/>
      <c r="B141" s="676"/>
      <c r="C141" s="1005"/>
      <c r="D141" s="1006"/>
      <c r="E141" s="1007"/>
      <c r="F141" s="203"/>
      <c r="G141" s="204"/>
      <c r="H141" s="204"/>
      <c r="I141" s="205"/>
      <c r="J141" s="205"/>
      <c r="K141" s="194" t="s">
        <v>305</v>
      </c>
      <c r="L141" s="195">
        <v>17876</v>
      </c>
      <c r="M141" s="195">
        <v>17600</v>
      </c>
      <c r="N141" s="196">
        <f t="shared" si="12"/>
        <v>98.456030431863951</v>
      </c>
      <c r="O141" s="679"/>
      <c r="P141" s="1000"/>
      <c r="Q141" s="47"/>
    </row>
    <row r="142" spans="1:22" ht="48" customHeight="1" x14ac:dyDescent="0.25">
      <c r="A142" s="693"/>
      <c r="B142" s="676"/>
      <c r="C142" s="1005"/>
      <c r="D142" s="1006"/>
      <c r="E142" s="1007"/>
      <c r="F142" s="203"/>
      <c r="G142" s="204"/>
      <c r="H142" s="204"/>
      <c r="I142" s="205"/>
      <c r="J142" s="205"/>
      <c r="K142" s="199" t="s">
        <v>306</v>
      </c>
      <c r="L142" s="208">
        <v>2925</v>
      </c>
      <c r="M142" s="208">
        <v>3240</v>
      </c>
      <c r="N142" s="196">
        <f t="shared" si="12"/>
        <v>110.76923076923077</v>
      </c>
      <c r="O142" s="679"/>
      <c r="P142" s="1000"/>
      <c r="Q142" s="47"/>
    </row>
    <row r="143" spans="1:22" ht="47.25" customHeight="1" x14ac:dyDescent="0.25">
      <c r="A143" s="693"/>
      <c r="B143" s="676"/>
      <c r="C143" s="1005"/>
      <c r="D143" s="1006"/>
      <c r="E143" s="1007"/>
      <c r="F143" s="203"/>
      <c r="G143" s="204"/>
      <c r="H143" s="204"/>
      <c r="I143" s="205"/>
      <c r="J143" s="205"/>
      <c r="K143" s="209" t="s">
        <v>307</v>
      </c>
      <c r="L143" s="207">
        <v>42229</v>
      </c>
      <c r="M143" s="208">
        <v>37400</v>
      </c>
      <c r="N143" s="196">
        <f t="shared" si="12"/>
        <v>88.564730398541286</v>
      </c>
      <c r="O143" s="679"/>
      <c r="P143" s="1000"/>
      <c r="Q143" s="47"/>
    </row>
    <row r="144" spans="1:22" ht="51" customHeight="1" x14ac:dyDescent="0.25">
      <c r="A144" s="693"/>
      <c r="B144" s="676"/>
      <c r="C144" s="1005"/>
      <c r="D144" s="1006"/>
      <c r="E144" s="1007"/>
      <c r="F144" s="203"/>
      <c r="G144" s="204"/>
      <c r="H144" s="204"/>
      <c r="I144" s="205"/>
      <c r="J144" s="205"/>
      <c r="K144" s="210" t="s">
        <v>308</v>
      </c>
      <c r="L144" s="207">
        <v>5633</v>
      </c>
      <c r="M144" s="208">
        <v>4639</v>
      </c>
      <c r="N144" s="196">
        <f t="shared" si="12"/>
        <v>82.35398544292562</v>
      </c>
      <c r="O144" s="679"/>
      <c r="P144" s="1000"/>
      <c r="Q144" s="47"/>
    </row>
    <row r="145" spans="1:17" ht="48" customHeight="1" x14ac:dyDescent="0.25">
      <c r="A145" s="693"/>
      <c r="B145" s="676"/>
      <c r="C145" s="1005"/>
      <c r="D145" s="1006"/>
      <c r="E145" s="1007"/>
      <c r="F145" s="203"/>
      <c r="G145" s="204"/>
      <c r="H145" s="204"/>
      <c r="I145" s="205"/>
      <c r="J145" s="205"/>
      <c r="K145" s="199" t="s">
        <v>259</v>
      </c>
      <c r="L145" s="207">
        <v>158858</v>
      </c>
      <c r="M145" s="208">
        <v>159327</v>
      </c>
      <c r="N145" s="196">
        <f t="shared" si="12"/>
        <v>100.29523221997003</v>
      </c>
      <c r="O145" s="679"/>
      <c r="P145" s="1000"/>
      <c r="Q145" s="47"/>
    </row>
    <row r="146" spans="1:17" ht="30.75" customHeight="1" x14ac:dyDescent="0.25">
      <c r="A146" s="693"/>
      <c r="B146" s="676"/>
      <c r="C146" s="1005"/>
      <c r="D146" s="1006"/>
      <c r="E146" s="1007"/>
      <c r="F146" s="203"/>
      <c r="G146" s="204"/>
      <c r="H146" s="204"/>
      <c r="I146" s="205"/>
      <c r="J146" s="205"/>
      <c r="K146" s="199" t="s">
        <v>260</v>
      </c>
      <c r="L146" s="207">
        <v>26660</v>
      </c>
      <c r="M146" s="208">
        <v>28018</v>
      </c>
      <c r="N146" s="196">
        <f t="shared" si="12"/>
        <v>105.09377344336085</v>
      </c>
      <c r="O146" s="679"/>
      <c r="P146" s="1000"/>
      <c r="Q146" s="47"/>
    </row>
    <row r="147" spans="1:17" ht="30" customHeight="1" x14ac:dyDescent="0.25">
      <c r="A147" s="693"/>
      <c r="B147" s="676"/>
      <c r="C147" s="1005"/>
      <c r="D147" s="1006"/>
      <c r="E147" s="1007"/>
      <c r="F147" s="203"/>
      <c r="G147" s="204"/>
      <c r="H147" s="204"/>
      <c r="I147" s="205"/>
      <c r="J147" s="205"/>
      <c r="K147" s="209" t="s">
        <v>261</v>
      </c>
      <c r="L147" s="207">
        <v>2915</v>
      </c>
      <c r="M147" s="208">
        <v>3168</v>
      </c>
      <c r="N147" s="196">
        <f t="shared" si="12"/>
        <v>108.67924528301887</v>
      </c>
      <c r="O147" s="679"/>
      <c r="P147" s="1000"/>
      <c r="Q147" s="47"/>
    </row>
    <row r="148" spans="1:17" ht="29.25" customHeight="1" x14ac:dyDescent="0.25">
      <c r="A148" s="693"/>
      <c r="B148" s="676"/>
      <c r="C148" s="1005"/>
      <c r="D148" s="1006"/>
      <c r="E148" s="1007"/>
      <c r="F148" s="203"/>
      <c r="G148" s="204"/>
      <c r="H148" s="204"/>
      <c r="I148" s="205"/>
      <c r="J148" s="205"/>
      <c r="K148" s="210" t="s">
        <v>262</v>
      </c>
      <c r="L148" s="207">
        <v>7586</v>
      </c>
      <c r="M148" s="208">
        <v>7885</v>
      </c>
      <c r="N148" s="196">
        <f t="shared" si="12"/>
        <v>103.94147113103085</v>
      </c>
      <c r="O148" s="679"/>
      <c r="P148" s="1000"/>
      <c r="Q148" s="47"/>
    </row>
    <row r="149" spans="1:17" ht="30.75" customHeight="1" x14ac:dyDescent="0.25">
      <c r="A149" s="693"/>
      <c r="B149" s="676"/>
      <c r="C149" s="1005"/>
      <c r="D149" s="1006"/>
      <c r="E149" s="1007"/>
      <c r="F149" s="203"/>
      <c r="G149" s="204"/>
      <c r="H149" s="204"/>
      <c r="I149" s="205"/>
      <c r="J149" s="205"/>
      <c r="K149" s="211" t="s">
        <v>309</v>
      </c>
      <c r="L149" s="212">
        <v>9300</v>
      </c>
      <c r="M149" s="213">
        <v>9491</v>
      </c>
      <c r="N149" s="196">
        <f t="shared" si="12"/>
        <v>102.05376344086021</v>
      </c>
      <c r="O149" s="679"/>
      <c r="P149" s="1000"/>
      <c r="Q149" s="47"/>
    </row>
    <row r="150" spans="1:17" ht="47.25" customHeight="1" x14ac:dyDescent="0.25">
      <c r="A150" s="693"/>
      <c r="B150" s="676"/>
      <c r="C150" s="1005"/>
      <c r="D150" s="1006"/>
      <c r="E150" s="1007"/>
      <c r="F150" s="203"/>
      <c r="G150" s="204"/>
      <c r="H150" s="204"/>
      <c r="I150" s="205"/>
      <c r="J150" s="205"/>
      <c r="K150" s="540" t="s">
        <v>310</v>
      </c>
      <c r="L150" s="207">
        <v>83</v>
      </c>
      <c r="M150" s="208">
        <v>85</v>
      </c>
      <c r="N150" s="196">
        <f t="shared" si="12"/>
        <v>102.40963855421687</v>
      </c>
      <c r="O150" s="679"/>
      <c r="P150" s="1000"/>
      <c r="Q150" s="47"/>
    </row>
    <row r="151" spans="1:17" ht="32.25" customHeight="1" x14ac:dyDescent="0.25">
      <c r="A151" s="693"/>
      <c r="B151" s="676"/>
      <c r="C151" s="1005"/>
      <c r="D151" s="1006"/>
      <c r="E151" s="1007"/>
      <c r="F151" s="203"/>
      <c r="G151" s="204"/>
      <c r="H151" s="204"/>
      <c r="I151" s="205"/>
      <c r="J151" s="205"/>
      <c r="K151" s="209" t="s">
        <v>311</v>
      </c>
      <c r="L151" s="207">
        <v>2246</v>
      </c>
      <c r="M151" s="208">
        <v>2452</v>
      </c>
      <c r="N151" s="196">
        <f t="shared" si="12"/>
        <v>109.17186108637577</v>
      </c>
      <c r="O151" s="679"/>
      <c r="P151" s="1000"/>
      <c r="Q151" s="47"/>
    </row>
    <row r="152" spans="1:17" ht="46.5" customHeight="1" x14ac:dyDescent="0.25">
      <c r="A152" s="693"/>
      <c r="B152" s="676"/>
      <c r="C152" s="1005"/>
      <c r="D152" s="1006"/>
      <c r="E152" s="1007"/>
      <c r="F152" s="203"/>
      <c r="G152" s="204"/>
      <c r="H152" s="204"/>
      <c r="I152" s="205"/>
      <c r="J152" s="205"/>
      <c r="K152" s="199" t="s">
        <v>312</v>
      </c>
      <c r="L152" s="200">
        <v>10</v>
      </c>
      <c r="M152" s="200">
        <v>20</v>
      </c>
      <c r="N152" s="196">
        <f t="shared" si="12"/>
        <v>200</v>
      </c>
      <c r="O152" s="679"/>
      <c r="P152" s="1000"/>
      <c r="Q152" s="47"/>
    </row>
    <row r="153" spans="1:17" ht="47.25" customHeight="1" x14ac:dyDescent="0.25">
      <c r="A153" s="693"/>
      <c r="B153" s="676"/>
      <c r="C153" s="1005"/>
      <c r="D153" s="1006"/>
      <c r="E153" s="1007"/>
      <c r="F153" s="203"/>
      <c r="G153" s="204"/>
      <c r="H153" s="204"/>
      <c r="I153" s="205"/>
      <c r="J153" s="205"/>
      <c r="K153" s="194" t="s">
        <v>313</v>
      </c>
      <c r="L153" s="195">
        <v>21</v>
      </c>
      <c r="M153" s="195">
        <v>12</v>
      </c>
      <c r="N153" s="196">
        <f t="shared" si="12"/>
        <v>57.142857142857139</v>
      </c>
      <c r="O153" s="679"/>
      <c r="P153" s="1000"/>
      <c r="Q153" s="47"/>
    </row>
    <row r="154" spans="1:17" ht="60" customHeight="1" x14ac:dyDescent="0.25">
      <c r="A154" s="693"/>
      <c r="B154" s="676"/>
      <c r="C154" s="1005"/>
      <c r="D154" s="1006"/>
      <c r="E154" s="1007"/>
      <c r="F154" s="203"/>
      <c r="G154" s="204"/>
      <c r="H154" s="204"/>
      <c r="I154" s="205"/>
      <c r="J154" s="205"/>
      <c r="K154" s="199" t="s">
        <v>314</v>
      </c>
      <c r="L154" s="200">
        <v>98</v>
      </c>
      <c r="M154" s="214">
        <v>93.5</v>
      </c>
      <c r="N154" s="196">
        <f t="shared" si="12"/>
        <v>95.408163265306129</v>
      </c>
      <c r="O154" s="679"/>
      <c r="P154" s="1000"/>
      <c r="Q154" s="47"/>
    </row>
    <row r="155" spans="1:17" ht="60" customHeight="1" x14ac:dyDescent="0.25">
      <c r="A155" s="693"/>
      <c r="B155" s="676"/>
      <c r="C155" s="1005"/>
      <c r="D155" s="1006"/>
      <c r="E155" s="1007"/>
      <c r="F155" s="203"/>
      <c r="G155" s="204"/>
      <c r="H155" s="204"/>
      <c r="I155" s="205"/>
      <c r="J155" s="205"/>
      <c r="K155" s="199" t="s">
        <v>315</v>
      </c>
      <c r="L155" s="200">
        <v>10</v>
      </c>
      <c r="M155" s="214">
        <v>20</v>
      </c>
      <c r="N155" s="196">
        <f t="shared" si="12"/>
        <v>200</v>
      </c>
      <c r="O155" s="679"/>
      <c r="P155" s="1000"/>
      <c r="Q155" s="47"/>
    </row>
    <row r="156" spans="1:17" ht="60" customHeight="1" thickBot="1" x14ac:dyDescent="0.3">
      <c r="A156" s="693"/>
      <c r="B156" s="677"/>
      <c r="C156" s="1005"/>
      <c r="D156" s="1006"/>
      <c r="E156" s="1007"/>
      <c r="F156" s="215"/>
      <c r="G156" s="216"/>
      <c r="H156" s="216"/>
      <c r="I156" s="217"/>
      <c r="J156" s="217"/>
      <c r="K156" s="894" t="s">
        <v>51</v>
      </c>
      <c r="L156" s="895"/>
      <c r="M156" s="896"/>
      <c r="N156" s="218">
        <f>SUM(N131:N155)/25</f>
        <v>116.76056051022908</v>
      </c>
      <c r="O156" s="680"/>
      <c r="P156" s="1001"/>
      <c r="Q156" s="47"/>
    </row>
    <row r="157" spans="1:17" ht="60" customHeight="1" x14ac:dyDescent="0.25">
      <c r="A157" s="701">
        <v>1</v>
      </c>
      <c r="B157" s="704" t="s">
        <v>216</v>
      </c>
      <c r="C157" s="640">
        <v>31</v>
      </c>
      <c r="D157" s="640">
        <v>31</v>
      </c>
      <c r="E157" s="640">
        <f>D157/C157*100</f>
        <v>100</v>
      </c>
      <c r="F157" s="641" t="s">
        <v>6</v>
      </c>
      <c r="G157" s="642">
        <f>SUM(G158:G161)</f>
        <v>571569.30000000005</v>
      </c>
      <c r="H157" s="642">
        <f>SUM(H158:H161)</f>
        <v>558102.1</v>
      </c>
      <c r="I157" s="643">
        <f>H157/G157*100</f>
        <v>97.643820268163452</v>
      </c>
      <c r="J157" s="644">
        <f>E157/I157*100</f>
        <v>102.41303517761355</v>
      </c>
      <c r="K157" s="645" t="s">
        <v>270</v>
      </c>
      <c r="L157" s="646">
        <v>41</v>
      </c>
      <c r="M157" s="646">
        <v>41</v>
      </c>
      <c r="N157" s="647">
        <f>M157/L157*100</f>
        <v>100</v>
      </c>
      <c r="O157" s="707">
        <f>N182*J157/100</f>
        <v>103.62089878184008</v>
      </c>
      <c r="P157" s="993" t="s">
        <v>337</v>
      </c>
      <c r="Q157" s="47"/>
    </row>
    <row r="158" spans="1:17" ht="60" customHeight="1" x14ac:dyDescent="0.25">
      <c r="A158" s="702"/>
      <c r="B158" s="705"/>
      <c r="C158" s="761" t="s">
        <v>318</v>
      </c>
      <c r="D158" s="762"/>
      <c r="E158" s="763"/>
      <c r="F158" s="648" t="s">
        <v>54</v>
      </c>
      <c r="G158" s="649">
        <v>36262.800000000003</v>
      </c>
      <c r="H158" s="649">
        <v>36262.800000000003</v>
      </c>
      <c r="I158" s="650">
        <f>H158/G158*100</f>
        <v>100</v>
      </c>
      <c r="J158" s="651"/>
      <c r="K158" s="645" t="s">
        <v>271</v>
      </c>
      <c r="L158" s="646">
        <v>100</v>
      </c>
      <c r="M158" s="646">
        <v>100</v>
      </c>
      <c r="N158" s="647">
        <f t="shared" ref="N158:N181" si="13">M158/L158*100</f>
        <v>100</v>
      </c>
      <c r="O158" s="708"/>
      <c r="P158" s="994"/>
      <c r="Q158" s="47"/>
    </row>
    <row r="159" spans="1:17" ht="60" customHeight="1" x14ac:dyDescent="0.25">
      <c r="A159" s="702"/>
      <c r="B159" s="705"/>
      <c r="C159" s="764"/>
      <c r="D159" s="765"/>
      <c r="E159" s="766"/>
      <c r="F159" s="648" t="s">
        <v>170</v>
      </c>
      <c r="G159" s="652">
        <v>387995.3</v>
      </c>
      <c r="H159" s="652">
        <v>416832.7</v>
      </c>
      <c r="I159" s="650">
        <f>H159/G159*100</f>
        <v>107.43240961939489</v>
      </c>
      <c r="J159" s="651"/>
      <c r="K159" s="645" t="s">
        <v>272</v>
      </c>
      <c r="L159" s="646">
        <v>100</v>
      </c>
      <c r="M159" s="646">
        <v>100</v>
      </c>
      <c r="N159" s="647">
        <f t="shared" si="13"/>
        <v>100</v>
      </c>
      <c r="O159" s="708"/>
      <c r="P159" s="994"/>
      <c r="Q159" s="47"/>
    </row>
    <row r="160" spans="1:17" ht="60" customHeight="1" x14ac:dyDescent="0.25">
      <c r="A160" s="702"/>
      <c r="B160" s="705"/>
      <c r="C160" s="764"/>
      <c r="D160" s="765"/>
      <c r="E160" s="766"/>
      <c r="F160" s="648" t="s">
        <v>55</v>
      </c>
      <c r="G160" s="652">
        <v>147311.20000000001</v>
      </c>
      <c r="H160" s="652">
        <v>105006.6</v>
      </c>
      <c r="I160" s="650">
        <f>H160/G160*100</f>
        <v>71.282156414447783</v>
      </c>
      <c r="J160" s="651"/>
      <c r="K160" s="645" t="s">
        <v>273</v>
      </c>
      <c r="L160" s="646">
        <v>99.5</v>
      </c>
      <c r="M160" s="646">
        <v>99.5</v>
      </c>
      <c r="N160" s="647">
        <f t="shared" si="13"/>
        <v>100</v>
      </c>
      <c r="O160" s="708"/>
      <c r="P160" s="994"/>
      <c r="Q160" s="47"/>
    </row>
    <row r="161" spans="1:17" ht="60" customHeight="1" x14ac:dyDescent="0.25">
      <c r="A161" s="702"/>
      <c r="B161" s="705"/>
      <c r="C161" s="764"/>
      <c r="D161" s="765"/>
      <c r="E161" s="766"/>
      <c r="F161" s="653" t="s">
        <v>56</v>
      </c>
      <c r="G161" s="654"/>
      <c r="H161" s="654"/>
      <c r="I161" s="655"/>
      <c r="J161" s="656"/>
      <c r="K161" s="645" t="s">
        <v>274</v>
      </c>
      <c r="L161" s="646">
        <v>100</v>
      </c>
      <c r="M161" s="646">
        <v>100</v>
      </c>
      <c r="N161" s="647">
        <f t="shared" si="13"/>
        <v>100</v>
      </c>
      <c r="O161" s="708"/>
      <c r="P161" s="994"/>
      <c r="Q161" s="47"/>
    </row>
    <row r="162" spans="1:17" ht="60" customHeight="1" x14ac:dyDescent="0.25">
      <c r="A162" s="702"/>
      <c r="B162" s="705"/>
      <c r="C162" s="764"/>
      <c r="D162" s="765"/>
      <c r="E162" s="766"/>
      <c r="F162" s="657"/>
      <c r="G162" s="658"/>
      <c r="H162" s="658"/>
      <c r="I162" s="659"/>
      <c r="J162" s="660"/>
      <c r="K162" s="645" t="s">
        <v>275</v>
      </c>
      <c r="L162" s="646">
        <v>8.5</v>
      </c>
      <c r="M162" s="646">
        <v>5.8</v>
      </c>
      <c r="N162" s="647">
        <f t="shared" si="13"/>
        <v>68.235294117647058</v>
      </c>
      <c r="O162" s="708"/>
      <c r="P162" s="994"/>
      <c r="Q162" s="47"/>
    </row>
    <row r="163" spans="1:17" ht="60" customHeight="1" x14ac:dyDescent="0.25">
      <c r="A163" s="702"/>
      <c r="B163" s="705"/>
      <c r="C163" s="764"/>
      <c r="D163" s="765"/>
      <c r="E163" s="766"/>
      <c r="F163" s="657"/>
      <c r="G163" s="658"/>
      <c r="H163" s="658"/>
      <c r="I163" s="659"/>
      <c r="J163" s="660"/>
      <c r="K163" s="645" t="s">
        <v>276</v>
      </c>
      <c r="L163" s="646">
        <v>100</v>
      </c>
      <c r="M163" s="646">
        <v>100</v>
      </c>
      <c r="N163" s="647">
        <f t="shared" si="13"/>
        <v>100</v>
      </c>
      <c r="O163" s="708"/>
      <c r="P163" s="994"/>
      <c r="Q163" s="47"/>
    </row>
    <row r="164" spans="1:17" ht="60" customHeight="1" x14ac:dyDescent="0.25">
      <c r="A164" s="702"/>
      <c r="B164" s="705"/>
      <c r="C164" s="764"/>
      <c r="D164" s="765"/>
      <c r="E164" s="766"/>
      <c r="F164" s="657"/>
      <c r="G164" s="658"/>
      <c r="H164" s="658"/>
      <c r="I164" s="659"/>
      <c r="J164" s="660"/>
      <c r="K164" s="645" t="s">
        <v>277</v>
      </c>
      <c r="L164" s="646">
        <v>100</v>
      </c>
      <c r="M164" s="646">
        <v>100</v>
      </c>
      <c r="N164" s="647">
        <f t="shared" si="13"/>
        <v>100</v>
      </c>
      <c r="O164" s="708"/>
      <c r="P164" s="994"/>
      <c r="Q164" s="47"/>
    </row>
    <row r="165" spans="1:17" ht="60" customHeight="1" x14ac:dyDescent="0.25">
      <c r="A165" s="702"/>
      <c r="B165" s="705"/>
      <c r="C165" s="764"/>
      <c r="D165" s="765"/>
      <c r="E165" s="766"/>
      <c r="F165" s="657"/>
      <c r="G165" s="658"/>
      <c r="H165" s="658"/>
      <c r="I165" s="659"/>
      <c r="J165" s="660"/>
      <c r="K165" s="645" t="s">
        <v>278</v>
      </c>
      <c r="L165" s="646">
        <v>1.5</v>
      </c>
      <c r="M165" s="646">
        <v>1.5</v>
      </c>
      <c r="N165" s="647">
        <f t="shared" si="13"/>
        <v>100</v>
      </c>
      <c r="O165" s="708"/>
      <c r="P165" s="994"/>
      <c r="Q165" s="47"/>
    </row>
    <row r="166" spans="1:17" ht="60" customHeight="1" x14ac:dyDescent="0.25">
      <c r="A166" s="702"/>
      <c r="B166" s="705"/>
      <c r="C166" s="764"/>
      <c r="D166" s="765"/>
      <c r="E166" s="766"/>
      <c r="F166" s="657"/>
      <c r="G166" s="658"/>
      <c r="H166" s="658"/>
      <c r="I166" s="659"/>
      <c r="J166" s="660"/>
      <c r="K166" s="645" t="s">
        <v>279</v>
      </c>
      <c r="L166" s="646">
        <v>100</v>
      </c>
      <c r="M166" s="646">
        <v>100</v>
      </c>
      <c r="N166" s="647">
        <f t="shared" si="13"/>
        <v>100</v>
      </c>
      <c r="O166" s="708"/>
      <c r="P166" s="994"/>
      <c r="Q166" s="47"/>
    </row>
    <row r="167" spans="1:17" ht="60" customHeight="1" x14ac:dyDescent="0.25">
      <c r="A167" s="702"/>
      <c r="B167" s="705"/>
      <c r="C167" s="764"/>
      <c r="D167" s="765"/>
      <c r="E167" s="766"/>
      <c r="F167" s="657"/>
      <c r="G167" s="658"/>
      <c r="H167" s="658"/>
      <c r="I167" s="659"/>
      <c r="J167" s="660"/>
      <c r="K167" s="645" t="s">
        <v>280</v>
      </c>
      <c r="L167" s="646">
        <v>100</v>
      </c>
      <c r="M167" s="646">
        <v>100</v>
      </c>
      <c r="N167" s="647">
        <f t="shared" si="13"/>
        <v>100</v>
      </c>
      <c r="O167" s="708"/>
      <c r="P167" s="994"/>
      <c r="Q167" s="47"/>
    </row>
    <row r="168" spans="1:17" ht="60" customHeight="1" x14ac:dyDescent="0.25">
      <c r="A168" s="702"/>
      <c r="B168" s="705"/>
      <c r="C168" s="764"/>
      <c r="D168" s="765"/>
      <c r="E168" s="766"/>
      <c r="F168" s="657"/>
      <c r="G168" s="658"/>
      <c r="H168" s="658"/>
      <c r="I168" s="659"/>
      <c r="J168" s="660"/>
      <c r="K168" s="645" t="s">
        <v>281</v>
      </c>
      <c r="L168" s="646">
        <v>100</v>
      </c>
      <c r="M168" s="646">
        <v>100</v>
      </c>
      <c r="N168" s="647">
        <f t="shared" si="13"/>
        <v>100</v>
      </c>
      <c r="O168" s="708"/>
      <c r="P168" s="994"/>
      <c r="Q168" s="47"/>
    </row>
    <row r="169" spans="1:17" ht="60" customHeight="1" x14ac:dyDescent="0.25">
      <c r="A169" s="702"/>
      <c r="B169" s="705"/>
      <c r="C169" s="764"/>
      <c r="D169" s="765"/>
      <c r="E169" s="766"/>
      <c r="F169" s="661"/>
      <c r="G169" s="661"/>
      <c r="H169" s="661"/>
      <c r="I169" s="661"/>
      <c r="J169" s="661"/>
      <c r="K169" s="645" t="s">
        <v>282</v>
      </c>
      <c r="L169" s="646">
        <v>83.7</v>
      </c>
      <c r="M169" s="646">
        <v>85.6</v>
      </c>
      <c r="N169" s="647">
        <f t="shared" si="13"/>
        <v>102.27001194743129</v>
      </c>
      <c r="O169" s="708"/>
      <c r="P169" s="994"/>
      <c r="Q169" s="47"/>
    </row>
    <row r="170" spans="1:17" ht="60" customHeight="1" x14ac:dyDescent="0.25">
      <c r="A170" s="702"/>
      <c r="B170" s="705"/>
      <c r="C170" s="764"/>
      <c r="D170" s="765"/>
      <c r="E170" s="766"/>
      <c r="F170" s="661"/>
      <c r="G170" s="661"/>
      <c r="H170" s="661"/>
      <c r="I170" s="661"/>
      <c r="J170" s="661"/>
      <c r="K170" s="645" t="s">
        <v>283</v>
      </c>
      <c r="L170" s="646">
        <v>50</v>
      </c>
      <c r="M170" s="646">
        <v>50</v>
      </c>
      <c r="N170" s="647">
        <f t="shared" si="13"/>
        <v>100</v>
      </c>
      <c r="O170" s="708"/>
      <c r="P170" s="994"/>
      <c r="Q170" s="47"/>
    </row>
    <row r="171" spans="1:17" ht="98.25" customHeight="1" x14ac:dyDescent="0.25">
      <c r="A171" s="702"/>
      <c r="B171" s="705"/>
      <c r="C171" s="764"/>
      <c r="D171" s="765"/>
      <c r="E171" s="766"/>
      <c r="F171" s="661"/>
      <c r="G171" s="661"/>
      <c r="H171" s="661"/>
      <c r="I171" s="661"/>
      <c r="J171" s="661"/>
      <c r="K171" s="645" t="s">
        <v>284</v>
      </c>
      <c r="L171" s="646">
        <v>100</v>
      </c>
      <c r="M171" s="646">
        <v>100</v>
      </c>
      <c r="N171" s="647">
        <f t="shared" si="13"/>
        <v>100</v>
      </c>
      <c r="O171" s="708"/>
      <c r="P171" s="994"/>
      <c r="Q171" s="47"/>
    </row>
    <row r="172" spans="1:17" ht="84.75" customHeight="1" x14ac:dyDescent="0.25">
      <c r="A172" s="702"/>
      <c r="B172" s="705"/>
      <c r="C172" s="764"/>
      <c r="D172" s="765"/>
      <c r="E172" s="766"/>
      <c r="F172" s="661"/>
      <c r="G172" s="661"/>
      <c r="H172" s="661"/>
      <c r="I172" s="661"/>
      <c r="J172" s="661"/>
      <c r="K172" s="645" t="s">
        <v>285</v>
      </c>
      <c r="L172" s="646">
        <v>17</v>
      </c>
      <c r="M172" s="646">
        <v>19</v>
      </c>
      <c r="N172" s="647">
        <f t="shared" si="13"/>
        <v>111.76470588235294</v>
      </c>
      <c r="O172" s="708"/>
      <c r="P172" s="994"/>
      <c r="Q172" s="47"/>
    </row>
    <row r="173" spans="1:17" ht="60" customHeight="1" x14ac:dyDescent="0.25">
      <c r="A173" s="702"/>
      <c r="B173" s="705"/>
      <c r="C173" s="764"/>
      <c r="D173" s="765"/>
      <c r="E173" s="766"/>
      <c r="F173" s="661"/>
      <c r="G173" s="661"/>
      <c r="H173" s="661"/>
      <c r="I173" s="661"/>
      <c r="J173" s="661"/>
      <c r="K173" s="645" t="s">
        <v>286</v>
      </c>
      <c r="L173" s="646">
        <v>49</v>
      </c>
      <c r="M173" s="646">
        <v>50</v>
      </c>
      <c r="N173" s="647">
        <f t="shared" si="13"/>
        <v>102.04081632653062</v>
      </c>
      <c r="O173" s="708"/>
      <c r="P173" s="994"/>
      <c r="Q173" s="47"/>
    </row>
    <row r="174" spans="1:17" ht="46.5" customHeight="1" x14ac:dyDescent="0.25">
      <c r="A174" s="702"/>
      <c r="B174" s="705"/>
      <c r="C174" s="764"/>
      <c r="D174" s="765"/>
      <c r="E174" s="766"/>
      <c r="F174" s="661"/>
      <c r="G174" s="661"/>
      <c r="H174" s="661"/>
      <c r="I174" s="661"/>
      <c r="J174" s="661"/>
      <c r="K174" s="645" t="s">
        <v>287</v>
      </c>
      <c r="L174" s="646">
        <v>21</v>
      </c>
      <c r="M174" s="646">
        <v>30.4</v>
      </c>
      <c r="N174" s="647">
        <f t="shared" si="13"/>
        <v>144.76190476190476</v>
      </c>
      <c r="O174" s="708"/>
      <c r="P174" s="994"/>
      <c r="Q174" s="47"/>
    </row>
    <row r="175" spans="1:17" ht="45" customHeight="1" x14ac:dyDescent="0.25">
      <c r="A175" s="702"/>
      <c r="B175" s="705"/>
      <c r="C175" s="764"/>
      <c r="D175" s="765"/>
      <c r="E175" s="766"/>
      <c r="F175" s="661"/>
      <c r="G175" s="661"/>
      <c r="H175" s="661"/>
      <c r="I175" s="661"/>
      <c r="J175" s="661"/>
      <c r="K175" s="645" t="s">
        <v>288</v>
      </c>
      <c r="L175" s="646">
        <v>100</v>
      </c>
      <c r="M175" s="646">
        <v>100</v>
      </c>
      <c r="N175" s="647">
        <f t="shared" si="13"/>
        <v>100</v>
      </c>
      <c r="O175" s="708"/>
      <c r="P175" s="994"/>
      <c r="Q175" s="47"/>
    </row>
    <row r="176" spans="1:17" ht="46.5" customHeight="1" x14ac:dyDescent="0.25">
      <c r="A176" s="702"/>
      <c r="B176" s="705"/>
      <c r="C176" s="764"/>
      <c r="D176" s="765"/>
      <c r="E176" s="766"/>
      <c r="F176" s="661"/>
      <c r="G176" s="661"/>
      <c r="H176" s="661"/>
      <c r="I176" s="661"/>
      <c r="J176" s="661"/>
      <c r="K176" s="645" t="s">
        <v>289</v>
      </c>
      <c r="L176" s="646">
        <v>20</v>
      </c>
      <c r="M176" s="646">
        <v>20</v>
      </c>
      <c r="N176" s="647">
        <f t="shared" si="13"/>
        <v>100</v>
      </c>
      <c r="O176" s="708"/>
      <c r="P176" s="994"/>
      <c r="Q176" s="47"/>
    </row>
    <row r="177" spans="1:17" ht="35.25" customHeight="1" x14ac:dyDescent="0.25">
      <c r="A177" s="702"/>
      <c r="B177" s="705"/>
      <c r="C177" s="764"/>
      <c r="D177" s="765"/>
      <c r="E177" s="766"/>
      <c r="F177" s="661"/>
      <c r="G177" s="661"/>
      <c r="H177" s="661"/>
      <c r="I177" s="661"/>
      <c r="J177" s="661"/>
      <c r="K177" s="645" t="s">
        <v>290</v>
      </c>
      <c r="L177" s="646">
        <v>100</v>
      </c>
      <c r="M177" s="646">
        <v>100</v>
      </c>
      <c r="N177" s="647">
        <f t="shared" si="13"/>
        <v>100</v>
      </c>
      <c r="O177" s="708"/>
      <c r="P177" s="994"/>
      <c r="Q177" s="47"/>
    </row>
    <row r="178" spans="1:17" ht="60" customHeight="1" x14ac:dyDescent="0.25">
      <c r="A178" s="702"/>
      <c r="B178" s="705"/>
      <c r="C178" s="764"/>
      <c r="D178" s="765"/>
      <c r="E178" s="766"/>
      <c r="F178" s="661"/>
      <c r="G178" s="661"/>
      <c r="H178" s="661"/>
      <c r="I178" s="661"/>
      <c r="J178" s="661"/>
      <c r="K178" s="645" t="s">
        <v>291</v>
      </c>
      <c r="L178" s="646">
        <v>100</v>
      </c>
      <c r="M178" s="646">
        <v>100</v>
      </c>
      <c r="N178" s="647">
        <f t="shared" si="13"/>
        <v>100</v>
      </c>
      <c r="O178" s="708"/>
      <c r="P178" s="994"/>
      <c r="Q178" s="47"/>
    </row>
    <row r="179" spans="1:17" ht="60" customHeight="1" x14ac:dyDescent="0.25">
      <c r="A179" s="702"/>
      <c r="B179" s="705"/>
      <c r="C179" s="764"/>
      <c r="D179" s="765"/>
      <c r="E179" s="766"/>
      <c r="F179" s="661"/>
      <c r="G179" s="661"/>
      <c r="H179" s="661"/>
      <c r="I179" s="661"/>
      <c r="J179" s="661"/>
      <c r="K179" s="645" t="s">
        <v>292</v>
      </c>
      <c r="L179" s="646">
        <v>100</v>
      </c>
      <c r="M179" s="646">
        <v>100</v>
      </c>
      <c r="N179" s="647">
        <f t="shared" si="13"/>
        <v>100</v>
      </c>
      <c r="O179" s="708"/>
      <c r="P179" s="994"/>
      <c r="Q179" s="47"/>
    </row>
    <row r="180" spans="1:17" ht="60" customHeight="1" x14ac:dyDescent="0.25">
      <c r="A180" s="702"/>
      <c r="B180" s="705"/>
      <c r="C180" s="764"/>
      <c r="D180" s="765"/>
      <c r="E180" s="766"/>
      <c r="F180" s="661"/>
      <c r="G180" s="661"/>
      <c r="H180" s="661"/>
      <c r="I180" s="661"/>
      <c r="J180" s="661"/>
      <c r="K180" s="645" t="s">
        <v>293</v>
      </c>
      <c r="L180" s="646">
        <v>100</v>
      </c>
      <c r="M180" s="646">
        <v>100</v>
      </c>
      <c r="N180" s="647">
        <f t="shared" si="13"/>
        <v>100</v>
      </c>
      <c r="O180" s="708"/>
      <c r="P180" s="994"/>
      <c r="Q180" s="47"/>
    </row>
    <row r="181" spans="1:17" ht="60" customHeight="1" x14ac:dyDescent="0.25">
      <c r="A181" s="702"/>
      <c r="B181" s="705"/>
      <c r="C181" s="764"/>
      <c r="D181" s="765"/>
      <c r="E181" s="766"/>
      <c r="F181" s="661"/>
      <c r="G181" s="661"/>
      <c r="H181" s="661"/>
      <c r="I181" s="661"/>
      <c r="J181" s="661"/>
      <c r="K181" s="645" t="s">
        <v>294</v>
      </c>
      <c r="L181" s="646">
        <v>97</v>
      </c>
      <c r="M181" s="646">
        <v>97.4</v>
      </c>
      <c r="N181" s="647">
        <f t="shared" si="13"/>
        <v>100.41237113402062</v>
      </c>
      <c r="O181" s="708"/>
      <c r="P181" s="994"/>
      <c r="Q181" s="47"/>
    </row>
    <row r="182" spans="1:17" ht="60" customHeight="1" thickBot="1" x14ac:dyDescent="0.3">
      <c r="A182" s="703"/>
      <c r="B182" s="706"/>
      <c r="C182" s="910"/>
      <c r="D182" s="911"/>
      <c r="E182" s="912"/>
      <c r="F182" s="502"/>
      <c r="G182" s="502"/>
      <c r="H182" s="502"/>
      <c r="I182" s="502"/>
      <c r="J182" s="503"/>
      <c r="K182" s="913" t="s">
        <v>51</v>
      </c>
      <c r="L182" s="914"/>
      <c r="M182" s="915"/>
      <c r="N182" s="662">
        <f>AVERAGE(N157:N181)</f>
        <v>101.17940416679551</v>
      </c>
      <c r="O182" s="709"/>
      <c r="P182" s="995"/>
      <c r="Q182" s="47"/>
    </row>
    <row r="183" spans="1:17" ht="60" customHeight="1" x14ac:dyDescent="0.25">
      <c r="A183" s="689">
        <v>16</v>
      </c>
      <c r="B183" s="710" t="s">
        <v>220</v>
      </c>
      <c r="C183" s="304">
        <v>2</v>
      </c>
      <c r="D183" s="304">
        <v>2</v>
      </c>
      <c r="E183" s="304">
        <v>100</v>
      </c>
      <c r="F183" s="305" t="s">
        <v>6</v>
      </c>
      <c r="G183" s="306">
        <f>G186</f>
        <v>2524.3000000000002</v>
      </c>
      <c r="H183" s="306">
        <f>H186</f>
        <v>2511.9</v>
      </c>
      <c r="I183" s="306">
        <f>H183/G183*100</f>
        <v>99.508774709820528</v>
      </c>
      <c r="J183" s="307">
        <f>E183/I183*100</f>
        <v>100.49365022492935</v>
      </c>
      <c r="K183" s="348" t="s">
        <v>62</v>
      </c>
      <c r="L183" s="622">
        <v>33</v>
      </c>
      <c r="M183" s="623">
        <v>51</v>
      </c>
      <c r="N183" s="308">
        <f>M183/L183*100</f>
        <v>154.54545454545453</v>
      </c>
      <c r="O183" s="897">
        <f>N191*J183/100</f>
        <v>67.870931962199109</v>
      </c>
      <c r="P183" s="1124" t="s">
        <v>263</v>
      </c>
      <c r="Q183" s="47"/>
    </row>
    <row r="184" spans="1:17" ht="60" customHeight="1" x14ac:dyDescent="0.25">
      <c r="A184" s="690"/>
      <c r="B184" s="711"/>
      <c r="C184" s="978" t="s">
        <v>330</v>
      </c>
      <c r="D184" s="978"/>
      <c r="E184" s="978"/>
      <c r="F184" s="309" t="s">
        <v>54</v>
      </c>
      <c r="G184" s="310"/>
      <c r="H184" s="310"/>
      <c r="I184" s="306">
        <v>0</v>
      </c>
      <c r="J184" s="307">
        <v>0</v>
      </c>
      <c r="K184" s="349" t="s">
        <v>63</v>
      </c>
      <c r="L184" s="622">
        <v>25</v>
      </c>
      <c r="M184" s="623">
        <v>10</v>
      </c>
      <c r="N184" s="308">
        <f t="shared" ref="N184:N190" si="14">M184/L184*100</f>
        <v>40</v>
      </c>
      <c r="O184" s="897"/>
      <c r="P184" s="1125"/>
      <c r="Q184" s="47"/>
    </row>
    <row r="185" spans="1:17" ht="60" customHeight="1" x14ac:dyDescent="0.25">
      <c r="A185" s="690"/>
      <c r="B185" s="711"/>
      <c r="C185" s="978"/>
      <c r="D185" s="978"/>
      <c r="E185" s="978"/>
      <c r="F185" s="309" t="s">
        <v>53</v>
      </c>
      <c r="G185" s="310"/>
      <c r="H185" s="310"/>
      <c r="I185" s="306">
        <v>0</v>
      </c>
      <c r="J185" s="307">
        <v>0</v>
      </c>
      <c r="K185" s="349" t="s">
        <v>64</v>
      </c>
      <c r="L185" s="622">
        <v>10</v>
      </c>
      <c r="M185" s="623">
        <v>0</v>
      </c>
      <c r="N185" s="308">
        <f t="shared" si="14"/>
        <v>0</v>
      </c>
      <c r="O185" s="897"/>
      <c r="P185" s="1125"/>
      <c r="Q185" s="47"/>
    </row>
    <row r="186" spans="1:17" ht="60" customHeight="1" x14ac:dyDescent="0.25">
      <c r="A186" s="690"/>
      <c r="B186" s="711"/>
      <c r="C186" s="978"/>
      <c r="D186" s="978"/>
      <c r="E186" s="978"/>
      <c r="F186" s="309" t="s">
        <v>112</v>
      </c>
      <c r="G186" s="350">
        <v>2524.3000000000002</v>
      </c>
      <c r="H186" s="350">
        <v>2511.9</v>
      </c>
      <c r="I186" s="306">
        <f>H186/G186*100</f>
        <v>99.508774709820528</v>
      </c>
      <c r="J186" s="307">
        <v>0</v>
      </c>
      <c r="K186" s="349" t="s">
        <v>65</v>
      </c>
      <c r="L186" s="622">
        <v>13</v>
      </c>
      <c r="M186" s="623">
        <v>1</v>
      </c>
      <c r="N186" s="308">
        <f t="shared" si="14"/>
        <v>7.6923076923076925</v>
      </c>
      <c r="O186" s="897"/>
      <c r="P186" s="1125"/>
      <c r="Q186" s="47"/>
    </row>
    <row r="187" spans="1:17" ht="60" customHeight="1" x14ac:dyDescent="0.25">
      <c r="A187" s="690"/>
      <c r="B187" s="711"/>
      <c r="C187" s="978"/>
      <c r="D187" s="978"/>
      <c r="E187" s="978"/>
      <c r="F187" s="309" t="s">
        <v>56</v>
      </c>
      <c r="G187" s="310"/>
      <c r="H187" s="310"/>
      <c r="I187" s="306">
        <v>0</v>
      </c>
      <c r="J187" s="307">
        <v>0</v>
      </c>
      <c r="K187" s="349" t="s">
        <v>66</v>
      </c>
      <c r="L187" s="622">
        <v>15</v>
      </c>
      <c r="M187" s="623">
        <v>0</v>
      </c>
      <c r="N187" s="308">
        <f t="shared" si="14"/>
        <v>0</v>
      </c>
      <c r="O187" s="897"/>
      <c r="P187" s="1125"/>
      <c r="Q187" s="47"/>
    </row>
    <row r="188" spans="1:17" ht="73.5" customHeight="1" x14ac:dyDescent="0.25">
      <c r="A188" s="690"/>
      <c r="B188" s="711"/>
      <c r="C188" s="978"/>
      <c r="D188" s="978"/>
      <c r="E188" s="978"/>
      <c r="F188" s="311"/>
      <c r="G188" s="312"/>
      <c r="H188" s="312"/>
      <c r="I188" s="312"/>
      <c r="J188" s="312"/>
      <c r="K188" s="349" t="s">
        <v>67</v>
      </c>
      <c r="L188" s="624">
        <v>10</v>
      </c>
      <c r="M188" s="625">
        <v>10</v>
      </c>
      <c r="N188" s="308">
        <f t="shared" si="14"/>
        <v>100</v>
      </c>
      <c r="O188" s="897"/>
      <c r="P188" s="1125"/>
      <c r="Q188" s="47"/>
    </row>
    <row r="189" spans="1:17" ht="80.25" customHeight="1" x14ac:dyDescent="0.25">
      <c r="A189" s="690"/>
      <c r="B189" s="711"/>
      <c r="C189" s="978"/>
      <c r="D189" s="978"/>
      <c r="E189" s="978"/>
      <c r="F189" s="313"/>
      <c r="G189" s="314"/>
      <c r="H189" s="314"/>
      <c r="I189" s="314"/>
      <c r="J189" s="315"/>
      <c r="K189" s="358" t="s">
        <v>68</v>
      </c>
      <c r="L189" s="624">
        <v>50</v>
      </c>
      <c r="M189" s="625">
        <v>47</v>
      </c>
      <c r="N189" s="308">
        <f t="shared" si="14"/>
        <v>94</v>
      </c>
      <c r="O189" s="897"/>
      <c r="P189" s="1125"/>
      <c r="Q189" s="47"/>
    </row>
    <row r="190" spans="1:17" ht="83.25" customHeight="1" x14ac:dyDescent="0.25">
      <c r="A190" s="690"/>
      <c r="B190" s="711"/>
      <c r="C190" s="978"/>
      <c r="D190" s="978"/>
      <c r="E190" s="978"/>
      <c r="F190" s="313"/>
      <c r="G190" s="314"/>
      <c r="H190" s="314"/>
      <c r="I190" s="314"/>
      <c r="J190" s="315"/>
      <c r="K190" s="359" t="s">
        <v>69</v>
      </c>
      <c r="L190" s="625">
        <v>64</v>
      </c>
      <c r="M190" s="625">
        <v>92.2</v>
      </c>
      <c r="N190" s="308">
        <f t="shared" si="14"/>
        <v>144.0625</v>
      </c>
      <c r="O190" s="897"/>
      <c r="P190" s="1125"/>
      <c r="Q190" s="47"/>
    </row>
    <row r="191" spans="1:17" ht="366" customHeight="1" x14ac:dyDescent="0.25">
      <c r="A191" s="691"/>
      <c r="B191" s="712"/>
      <c r="C191" s="978"/>
      <c r="D191" s="978"/>
      <c r="E191" s="978"/>
      <c r="F191" s="316"/>
      <c r="G191" s="317"/>
      <c r="H191" s="317"/>
      <c r="I191" s="317"/>
      <c r="J191" s="318"/>
      <c r="K191" s="979" t="s">
        <v>51</v>
      </c>
      <c r="L191" s="980"/>
      <c r="M191" s="980"/>
      <c r="N191" s="319">
        <f>SUM(N183:N190)/8</f>
        <v>67.53753277972028</v>
      </c>
      <c r="O191" s="897"/>
      <c r="P191" s="1126"/>
      <c r="Q191" s="47"/>
    </row>
    <row r="192" spans="1:17" ht="176.25" customHeight="1" x14ac:dyDescent="0.25">
      <c r="A192" s="694">
        <v>17</v>
      </c>
      <c r="B192" s="716" t="s">
        <v>219</v>
      </c>
      <c r="C192" s="361">
        <v>9</v>
      </c>
      <c r="D192" s="361">
        <v>7</v>
      </c>
      <c r="E192" s="629">
        <f>D192/C192*100</f>
        <v>77.777777777777786</v>
      </c>
      <c r="F192" s="362" t="s">
        <v>6</v>
      </c>
      <c r="G192" s="363">
        <f>G193+G194+G195</f>
        <v>780</v>
      </c>
      <c r="H192" s="363">
        <f>H193+H194+H195</f>
        <v>480</v>
      </c>
      <c r="I192" s="363">
        <f>H192/G192*100</f>
        <v>61.53846153846154</v>
      </c>
      <c r="J192" s="364">
        <f>E192/I192*100</f>
        <v>126.3888888888889</v>
      </c>
      <c r="K192" s="607" t="s">
        <v>118</v>
      </c>
      <c r="L192" s="608">
        <v>200</v>
      </c>
      <c r="M192" s="609">
        <v>0</v>
      </c>
      <c r="N192" s="605">
        <f>M192/L192*100</f>
        <v>0</v>
      </c>
      <c r="O192" s="719">
        <f>N202*J192/100</f>
        <v>84.259259259259267</v>
      </c>
      <c r="P192" s="1046" t="s">
        <v>114</v>
      </c>
      <c r="Q192" s="47"/>
    </row>
    <row r="193" spans="1:17" ht="101.25" customHeight="1" x14ac:dyDescent="0.25">
      <c r="A193" s="695"/>
      <c r="B193" s="717"/>
      <c r="C193" s="1049" t="s">
        <v>244</v>
      </c>
      <c r="D193" s="1050"/>
      <c r="E193" s="1051"/>
      <c r="F193" s="365" t="s">
        <v>54</v>
      </c>
      <c r="G193" s="360"/>
      <c r="H193" s="360"/>
      <c r="I193" s="363">
        <v>100</v>
      </c>
      <c r="J193" s="364">
        <v>100</v>
      </c>
      <c r="K193" s="728" t="s">
        <v>218</v>
      </c>
      <c r="L193" s="730">
        <v>100</v>
      </c>
      <c r="M193" s="697">
        <v>0</v>
      </c>
      <c r="N193" s="699">
        <f>M193/L193*100</f>
        <v>0</v>
      </c>
      <c r="O193" s="720"/>
      <c r="P193" s="1047"/>
      <c r="Q193" s="47"/>
    </row>
    <row r="194" spans="1:17" ht="38.25" customHeight="1" x14ac:dyDescent="0.25">
      <c r="A194" s="695"/>
      <c r="B194" s="717"/>
      <c r="C194" s="1052"/>
      <c r="D194" s="1053"/>
      <c r="E194" s="1054"/>
      <c r="F194" s="365" t="s">
        <v>53</v>
      </c>
      <c r="G194" s="360"/>
      <c r="H194" s="360"/>
      <c r="I194" s="363">
        <v>100</v>
      </c>
      <c r="J194" s="364">
        <v>100</v>
      </c>
      <c r="K194" s="729"/>
      <c r="L194" s="731"/>
      <c r="M194" s="698"/>
      <c r="N194" s="700"/>
      <c r="O194" s="720"/>
      <c r="P194" s="1047"/>
      <c r="Q194" s="47"/>
    </row>
    <row r="195" spans="1:17" ht="60" customHeight="1" x14ac:dyDescent="0.25">
      <c r="A195" s="695"/>
      <c r="B195" s="717"/>
      <c r="C195" s="1052"/>
      <c r="D195" s="1053"/>
      <c r="E195" s="1054"/>
      <c r="F195" s="365" t="s">
        <v>55</v>
      </c>
      <c r="G195" s="541">
        <v>780</v>
      </c>
      <c r="H195" s="541">
        <v>480</v>
      </c>
      <c r="I195" s="363">
        <f>H195/G195*100</f>
        <v>61.53846153846154</v>
      </c>
      <c r="J195" s="364">
        <v>100</v>
      </c>
      <c r="K195" s="610" t="s">
        <v>134</v>
      </c>
      <c r="L195" s="608">
        <v>360</v>
      </c>
      <c r="M195" s="609">
        <v>360</v>
      </c>
      <c r="N195" s="605">
        <f t="shared" ref="N195:N198" si="15">M195/L195*100</f>
        <v>100</v>
      </c>
      <c r="O195" s="720"/>
      <c r="P195" s="1047"/>
      <c r="Q195" s="47"/>
    </row>
    <row r="196" spans="1:17" ht="114" customHeight="1" x14ac:dyDescent="0.25">
      <c r="A196" s="695"/>
      <c r="B196" s="717"/>
      <c r="C196" s="1052"/>
      <c r="D196" s="1053"/>
      <c r="E196" s="1054"/>
      <c r="F196" s="366"/>
      <c r="G196" s="367"/>
      <c r="H196" s="367"/>
      <c r="I196" s="367"/>
      <c r="J196" s="368"/>
      <c r="K196" s="611" t="s">
        <v>324</v>
      </c>
      <c r="L196" s="612">
        <v>0</v>
      </c>
      <c r="M196" s="612">
        <v>0</v>
      </c>
      <c r="N196" s="605">
        <v>0</v>
      </c>
      <c r="O196" s="720"/>
      <c r="P196" s="1047"/>
      <c r="Q196" s="47"/>
    </row>
    <row r="197" spans="1:17" ht="189" customHeight="1" x14ac:dyDescent="0.25">
      <c r="A197" s="695"/>
      <c r="B197" s="717"/>
      <c r="C197" s="1052"/>
      <c r="D197" s="1053"/>
      <c r="E197" s="1054"/>
      <c r="F197" s="366"/>
      <c r="G197" s="367"/>
      <c r="H197" s="367"/>
      <c r="I197" s="367"/>
      <c r="J197" s="368"/>
      <c r="K197" s="611" t="s">
        <v>325</v>
      </c>
      <c r="L197" s="612">
        <v>30</v>
      </c>
      <c r="M197" s="612">
        <v>30</v>
      </c>
      <c r="N197" s="605">
        <f t="shared" si="15"/>
        <v>100</v>
      </c>
      <c r="O197" s="720"/>
      <c r="P197" s="1047"/>
      <c r="Q197" s="47"/>
    </row>
    <row r="198" spans="1:17" ht="170.25" customHeight="1" x14ac:dyDescent="0.25">
      <c r="A198" s="695"/>
      <c r="B198" s="717"/>
      <c r="C198" s="1052"/>
      <c r="D198" s="1053"/>
      <c r="E198" s="1054"/>
      <c r="F198" s="366"/>
      <c r="G198" s="367"/>
      <c r="H198" s="367"/>
      <c r="I198" s="367"/>
      <c r="J198" s="368"/>
      <c r="K198" s="611" t="s">
        <v>326</v>
      </c>
      <c r="L198" s="612">
        <v>20</v>
      </c>
      <c r="M198" s="612">
        <v>20</v>
      </c>
      <c r="N198" s="605">
        <f t="shared" si="15"/>
        <v>100</v>
      </c>
      <c r="O198" s="720"/>
      <c r="P198" s="1047"/>
      <c r="Q198" s="47"/>
    </row>
    <row r="199" spans="1:17" ht="166.5" customHeight="1" x14ac:dyDescent="0.25">
      <c r="A199" s="695"/>
      <c r="B199" s="717"/>
      <c r="C199" s="1052"/>
      <c r="D199" s="1053"/>
      <c r="E199" s="1054"/>
      <c r="F199" s="366"/>
      <c r="G199" s="367"/>
      <c r="H199" s="367"/>
      <c r="I199" s="367"/>
      <c r="J199" s="368"/>
      <c r="K199" s="611" t="s">
        <v>327</v>
      </c>
      <c r="L199" s="612">
        <v>50</v>
      </c>
      <c r="M199" s="612">
        <v>50</v>
      </c>
      <c r="N199" s="606">
        <v>100</v>
      </c>
      <c r="O199" s="720"/>
      <c r="P199" s="1047"/>
      <c r="Q199" s="47"/>
    </row>
    <row r="200" spans="1:17" ht="252" customHeight="1" x14ac:dyDescent="0.25">
      <c r="A200" s="695"/>
      <c r="B200" s="717"/>
      <c r="C200" s="1052"/>
      <c r="D200" s="1053"/>
      <c r="E200" s="1054"/>
      <c r="F200" s="366"/>
      <c r="G200" s="367"/>
      <c r="H200" s="367"/>
      <c r="I200" s="367"/>
      <c r="J200" s="368"/>
      <c r="K200" s="613" t="s">
        <v>329</v>
      </c>
      <c r="L200" s="614">
        <v>20</v>
      </c>
      <c r="M200" s="614">
        <v>20</v>
      </c>
      <c r="N200" s="606">
        <v>100</v>
      </c>
      <c r="O200" s="720"/>
      <c r="P200" s="1047"/>
      <c r="Q200" s="47"/>
    </row>
    <row r="201" spans="1:17" ht="69.75" customHeight="1" x14ac:dyDescent="0.25">
      <c r="A201" s="695"/>
      <c r="B201" s="717"/>
      <c r="C201" s="1052"/>
      <c r="D201" s="1053"/>
      <c r="E201" s="1054"/>
      <c r="F201" s="366"/>
      <c r="G201" s="367"/>
      <c r="H201" s="367"/>
      <c r="I201" s="367"/>
      <c r="J201" s="368"/>
      <c r="K201" s="613" t="s">
        <v>328</v>
      </c>
      <c r="L201" s="614">
        <v>360</v>
      </c>
      <c r="M201" s="614">
        <v>360</v>
      </c>
      <c r="N201" s="606">
        <v>100</v>
      </c>
      <c r="O201" s="720"/>
      <c r="P201" s="1047"/>
      <c r="Q201" s="47"/>
    </row>
    <row r="202" spans="1:17" ht="33" customHeight="1" thickBot="1" x14ac:dyDescent="0.3">
      <c r="A202" s="696"/>
      <c r="B202" s="718"/>
      <c r="C202" s="1055"/>
      <c r="D202" s="1056"/>
      <c r="E202" s="1057"/>
      <c r="F202" s="366"/>
      <c r="G202" s="367"/>
      <c r="H202" s="367"/>
      <c r="I202" s="367"/>
      <c r="J202" s="368"/>
      <c r="K202" s="1141" t="s">
        <v>51</v>
      </c>
      <c r="L202" s="1142"/>
      <c r="M202" s="1143"/>
      <c r="N202" s="615">
        <f>SUM(N192:N201)/9</f>
        <v>66.666666666666671</v>
      </c>
      <c r="O202" s="721"/>
      <c r="P202" s="1048"/>
      <c r="Q202" s="47"/>
    </row>
    <row r="203" spans="1:17" ht="60" customHeight="1" x14ac:dyDescent="0.25">
      <c r="A203" s="681">
        <v>18</v>
      </c>
      <c r="B203" s="683" t="s">
        <v>231</v>
      </c>
      <c r="C203" s="585">
        <v>8</v>
      </c>
      <c r="D203" s="585">
        <v>8</v>
      </c>
      <c r="E203" s="585">
        <f>D203/C203*100</f>
        <v>100</v>
      </c>
      <c r="F203" s="586" t="s">
        <v>6</v>
      </c>
      <c r="G203" s="587">
        <f>SUM(G204:G207)</f>
        <v>102578</v>
      </c>
      <c r="H203" s="587">
        <f>SUM(H204:H207)</f>
        <v>94948.1</v>
      </c>
      <c r="I203" s="587">
        <f>H203/G203*100</f>
        <v>92.561855368597563</v>
      </c>
      <c r="J203" s="588">
        <f>E203/I203*100</f>
        <v>108.03586380348843</v>
      </c>
      <c r="K203" s="589" t="s">
        <v>71</v>
      </c>
      <c r="L203" s="590">
        <v>160</v>
      </c>
      <c r="M203" s="590">
        <v>160</v>
      </c>
      <c r="N203" s="591">
        <f>M203/L203*100</f>
        <v>100</v>
      </c>
      <c r="O203" s="686">
        <f>N216/J203*100</f>
        <v>92.232256231572791</v>
      </c>
      <c r="P203" s="1130" t="s">
        <v>171</v>
      </c>
      <c r="Q203" s="47"/>
    </row>
    <row r="204" spans="1:17" ht="60" customHeight="1" x14ac:dyDescent="0.25">
      <c r="A204" s="682"/>
      <c r="B204" s="684"/>
      <c r="C204" s="1132" t="s">
        <v>266</v>
      </c>
      <c r="D204" s="1133"/>
      <c r="E204" s="1134"/>
      <c r="F204" s="592" t="s">
        <v>54</v>
      </c>
      <c r="G204" s="593">
        <v>1060</v>
      </c>
      <c r="H204" s="593">
        <v>1060</v>
      </c>
      <c r="I204" s="587">
        <f t="shared" ref="I204:I207" si="16">H204/G204*100</f>
        <v>100</v>
      </c>
      <c r="J204" s="588">
        <f>E203/I204*100</f>
        <v>100</v>
      </c>
      <c r="K204" s="594" t="s">
        <v>72</v>
      </c>
      <c r="L204" s="590">
        <v>1970</v>
      </c>
      <c r="M204" s="590">
        <v>1970</v>
      </c>
      <c r="N204" s="591">
        <f t="shared" ref="N204:N215" si="17">M204/L204*100</f>
        <v>100</v>
      </c>
      <c r="O204" s="687"/>
      <c r="P204" s="1131"/>
      <c r="Q204" s="47"/>
    </row>
    <row r="205" spans="1:17" ht="60" customHeight="1" x14ac:dyDescent="0.25">
      <c r="A205" s="682"/>
      <c r="B205" s="684"/>
      <c r="C205" s="1135"/>
      <c r="D205" s="1136"/>
      <c r="E205" s="1137"/>
      <c r="F205" s="592" t="s">
        <v>53</v>
      </c>
      <c r="G205" s="593">
        <v>154.5</v>
      </c>
      <c r="H205" s="593">
        <v>154.5</v>
      </c>
      <c r="I205" s="587">
        <f t="shared" si="16"/>
        <v>100</v>
      </c>
      <c r="J205" s="588">
        <f>E203/I205*100</f>
        <v>100</v>
      </c>
      <c r="K205" s="594" t="s">
        <v>73</v>
      </c>
      <c r="L205" s="590">
        <v>19</v>
      </c>
      <c r="M205" s="590">
        <v>19</v>
      </c>
      <c r="N205" s="591">
        <f t="shared" si="17"/>
        <v>100</v>
      </c>
      <c r="O205" s="687"/>
      <c r="P205" s="1131"/>
      <c r="Q205" s="47"/>
    </row>
    <row r="206" spans="1:17" ht="118.5" customHeight="1" x14ac:dyDescent="0.25">
      <c r="A206" s="682"/>
      <c r="B206" s="684"/>
      <c r="C206" s="1135"/>
      <c r="D206" s="1136"/>
      <c r="E206" s="1137"/>
      <c r="F206" s="592" t="s">
        <v>55</v>
      </c>
      <c r="G206" s="593">
        <v>101363.5</v>
      </c>
      <c r="H206" s="593">
        <v>93733.6</v>
      </c>
      <c r="I206" s="587">
        <f t="shared" si="16"/>
        <v>92.472734268252381</v>
      </c>
      <c r="J206" s="588">
        <f>E203/I206*100</f>
        <v>108.13998395452644</v>
      </c>
      <c r="K206" s="594" t="s">
        <v>74</v>
      </c>
      <c r="L206" s="590">
        <v>88</v>
      </c>
      <c r="M206" s="590">
        <v>88</v>
      </c>
      <c r="N206" s="591">
        <f t="shared" si="17"/>
        <v>100</v>
      </c>
      <c r="O206" s="687"/>
      <c r="P206" s="1131"/>
      <c r="Q206" s="47"/>
    </row>
    <row r="207" spans="1:17" ht="146.25" customHeight="1" x14ac:dyDescent="0.25">
      <c r="A207" s="682"/>
      <c r="B207" s="684"/>
      <c r="C207" s="1135"/>
      <c r="D207" s="1136"/>
      <c r="E207" s="1137"/>
      <c r="F207" s="592" t="s">
        <v>56</v>
      </c>
      <c r="G207" s="593">
        <v>0</v>
      </c>
      <c r="H207" s="593">
        <v>0</v>
      </c>
      <c r="I207" s="587" t="e">
        <f t="shared" si="16"/>
        <v>#DIV/0!</v>
      </c>
      <c r="J207" s="588" t="e">
        <f>E203/I207*100</f>
        <v>#DIV/0!</v>
      </c>
      <c r="K207" s="594" t="s">
        <v>75</v>
      </c>
      <c r="L207" s="590">
        <v>61.5</v>
      </c>
      <c r="M207" s="590">
        <v>61.5</v>
      </c>
      <c r="N207" s="591">
        <f t="shared" si="17"/>
        <v>100</v>
      </c>
      <c r="O207" s="687"/>
      <c r="P207" s="1131"/>
      <c r="Q207" s="47"/>
    </row>
    <row r="208" spans="1:17" ht="120" customHeight="1" x14ac:dyDescent="0.25">
      <c r="A208" s="682"/>
      <c r="B208" s="684"/>
      <c r="C208" s="1135"/>
      <c r="D208" s="1136"/>
      <c r="E208" s="1137"/>
      <c r="F208" s="595"/>
      <c r="G208" s="596"/>
      <c r="H208" s="596"/>
      <c r="I208" s="596"/>
      <c r="J208" s="597"/>
      <c r="K208" s="598" t="s">
        <v>76</v>
      </c>
      <c r="L208" s="590">
        <v>100</v>
      </c>
      <c r="M208" s="590">
        <v>100</v>
      </c>
      <c r="N208" s="591">
        <f t="shared" si="17"/>
        <v>100</v>
      </c>
      <c r="O208" s="687"/>
      <c r="P208" s="1131"/>
      <c r="Q208" s="47"/>
    </row>
    <row r="209" spans="1:29" ht="60" customHeight="1" x14ac:dyDescent="0.25">
      <c r="A209" s="682"/>
      <c r="B209" s="684"/>
      <c r="C209" s="1135"/>
      <c r="D209" s="1136"/>
      <c r="E209" s="1137"/>
      <c r="F209" s="599"/>
      <c r="G209" s="600"/>
      <c r="H209" s="600"/>
      <c r="I209" s="600"/>
      <c r="J209" s="601"/>
      <c r="K209" s="598" t="s">
        <v>77</v>
      </c>
      <c r="L209" s="602">
        <v>19324</v>
      </c>
      <c r="M209" s="590">
        <v>16884</v>
      </c>
      <c r="N209" s="591">
        <f t="shared" si="17"/>
        <v>87.373214655350864</v>
      </c>
      <c r="O209" s="687"/>
      <c r="P209" s="1131"/>
      <c r="Q209" s="47"/>
    </row>
    <row r="210" spans="1:29" ht="60" customHeight="1" x14ac:dyDescent="0.25">
      <c r="A210" s="682"/>
      <c r="B210" s="684"/>
      <c r="C210" s="1135"/>
      <c r="D210" s="1136"/>
      <c r="E210" s="1137"/>
      <c r="F210" s="599"/>
      <c r="G210" s="600"/>
      <c r="H210" s="600"/>
      <c r="I210" s="600"/>
      <c r="J210" s="601"/>
      <c r="K210" s="598" t="s">
        <v>78</v>
      </c>
      <c r="L210" s="602">
        <v>231463</v>
      </c>
      <c r="M210" s="590">
        <v>248267</v>
      </c>
      <c r="N210" s="591">
        <f t="shared" si="17"/>
        <v>107.25990763102527</v>
      </c>
      <c r="O210" s="687"/>
      <c r="P210" s="1131"/>
      <c r="Q210" s="47"/>
    </row>
    <row r="211" spans="1:29" ht="36" customHeight="1" x14ac:dyDescent="0.25">
      <c r="A211" s="682"/>
      <c r="B211" s="684"/>
      <c r="C211" s="1135"/>
      <c r="D211" s="1136"/>
      <c r="E211" s="1137"/>
      <c r="F211" s="599"/>
      <c r="G211" s="600"/>
      <c r="H211" s="600"/>
      <c r="I211" s="600"/>
      <c r="J211" s="601"/>
      <c r="K211" s="598" t="s">
        <v>79</v>
      </c>
      <c r="L211" s="590">
        <v>19</v>
      </c>
      <c r="M211" s="590">
        <v>19</v>
      </c>
      <c r="N211" s="591">
        <f t="shared" si="17"/>
        <v>100</v>
      </c>
      <c r="O211" s="687"/>
      <c r="P211" s="1131"/>
      <c r="Q211" s="47"/>
    </row>
    <row r="212" spans="1:29" ht="52.5" customHeight="1" x14ac:dyDescent="0.25">
      <c r="A212" s="682"/>
      <c r="B212" s="684"/>
      <c r="C212" s="1135"/>
      <c r="D212" s="1136"/>
      <c r="E212" s="1137"/>
      <c r="F212" s="599"/>
      <c r="G212" s="600"/>
      <c r="H212" s="600"/>
      <c r="I212" s="600"/>
      <c r="J212" s="601"/>
      <c r="K212" s="598" t="s">
        <v>80</v>
      </c>
      <c r="L212" s="590">
        <v>319070</v>
      </c>
      <c r="M212" s="590">
        <v>321424</v>
      </c>
      <c r="N212" s="591">
        <f t="shared" si="17"/>
        <v>100.7377691415677</v>
      </c>
      <c r="O212" s="687"/>
      <c r="P212" s="1131"/>
      <c r="Q212" s="47"/>
    </row>
    <row r="213" spans="1:29" ht="62.25" customHeight="1" x14ac:dyDescent="0.25">
      <c r="A213" s="682"/>
      <c r="B213" s="684"/>
      <c r="C213" s="1135"/>
      <c r="D213" s="1136"/>
      <c r="E213" s="1137"/>
      <c r="F213" s="599"/>
      <c r="G213" s="600"/>
      <c r="H213" s="600"/>
      <c r="I213" s="600"/>
      <c r="J213" s="601"/>
      <c r="K213" s="598" t="s">
        <v>81</v>
      </c>
      <c r="L213" s="590">
        <v>8585</v>
      </c>
      <c r="M213" s="590">
        <v>8585</v>
      </c>
      <c r="N213" s="591">
        <f t="shared" si="17"/>
        <v>100</v>
      </c>
      <c r="O213" s="687"/>
      <c r="P213" s="1131"/>
      <c r="Q213" s="47"/>
    </row>
    <row r="214" spans="1:29" ht="60" customHeight="1" x14ac:dyDescent="0.25">
      <c r="A214" s="682"/>
      <c r="B214" s="684"/>
      <c r="C214" s="1135"/>
      <c r="D214" s="1136"/>
      <c r="E214" s="1137"/>
      <c r="F214" s="599"/>
      <c r="G214" s="600"/>
      <c r="H214" s="600"/>
      <c r="I214" s="600"/>
      <c r="J214" s="601"/>
      <c r="K214" s="598" t="s">
        <v>82</v>
      </c>
      <c r="L214" s="590">
        <v>2</v>
      </c>
      <c r="M214" s="603">
        <v>2</v>
      </c>
      <c r="N214" s="591">
        <f t="shared" si="17"/>
        <v>100</v>
      </c>
      <c r="O214" s="687"/>
      <c r="P214" s="1131"/>
      <c r="Q214" s="47"/>
    </row>
    <row r="215" spans="1:29" ht="60" customHeight="1" x14ac:dyDescent="0.25">
      <c r="A215" s="682"/>
      <c r="B215" s="684"/>
      <c r="C215" s="1135"/>
      <c r="D215" s="1136"/>
      <c r="E215" s="1137"/>
      <c r="F215" s="599"/>
      <c r="G215" s="600"/>
      <c r="H215" s="600"/>
      <c r="I215" s="600"/>
      <c r="J215" s="601"/>
      <c r="K215" s="598" t="s">
        <v>83</v>
      </c>
      <c r="L215" s="602">
        <v>502</v>
      </c>
      <c r="M215" s="602">
        <v>502</v>
      </c>
      <c r="N215" s="591">
        <f t="shared" si="17"/>
        <v>100</v>
      </c>
      <c r="O215" s="687"/>
      <c r="P215" s="1131"/>
      <c r="Q215" s="47"/>
    </row>
    <row r="216" spans="1:29" ht="37.5" customHeight="1" x14ac:dyDescent="0.25">
      <c r="A216" s="682"/>
      <c r="B216" s="685"/>
      <c r="C216" s="1138"/>
      <c r="D216" s="1139"/>
      <c r="E216" s="1140"/>
      <c r="F216" s="599"/>
      <c r="G216" s="600"/>
      <c r="H216" s="600"/>
      <c r="I216" s="600"/>
      <c r="J216" s="601"/>
      <c r="K216" s="1061" t="s">
        <v>51</v>
      </c>
      <c r="L216" s="1062"/>
      <c r="M216" s="1063"/>
      <c r="N216" s="604">
        <f>(N215+N214+N213+N212+N211+N210+N209+N208+N207+N206+N205+N204+N203)/13</f>
        <v>99.643914725226452</v>
      </c>
      <c r="O216" s="688"/>
      <c r="P216" s="1131"/>
      <c r="Q216" s="47"/>
    </row>
    <row r="217" spans="1:29" s="29" customFormat="1" ht="66.75" customHeight="1" x14ac:dyDescent="0.25">
      <c r="A217" s="663">
        <v>19</v>
      </c>
      <c r="B217" s="722" t="s">
        <v>235</v>
      </c>
      <c r="C217" s="101">
        <v>4</v>
      </c>
      <c r="D217" s="101">
        <v>4</v>
      </c>
      <c r="E217" s="101">
        <f>D217/C217*100</f>
        <v>100</v>
      </c>
      <c r="F217" s="102" t="s">
        <v>6</v>
      </c>
      <c r="G217" s="103">
        <f>SUM(G218:G221)</f>
        <v>2553190</v>
      </c>
      <c r="H217" s="103">
        <f>SUM(H218:H221)</f>
        <v>3709690</v>
      </c>
      <c r="I217" s="103">
        <f>H217/G217*100</f>
        <v>145.29627642282793</v>
      </c>
      <c r="J217" s="104">
        <f>E217/I217*100</f>
        <v>68.824888332987385</v>
      </c>
      <c r="K217" s="225" t="s">
        <v>172</v>
      </c>
      <c r="L217" s="226">
        <v>40523263</v>
      </c>
      <c r="M217" s="345">
        <v>39559823.299999997</v>
      </c>
      <c r="N217" s="228">
        <f>M217/L217*100</f>
        <v>97.622502166224862</v>
      </c>
      <c r="O217" s="725">
        <f>N228*J217/100</f>
        <v>81.08079601608307</v>
      </c>
      <c r="P217" s="1127" t="s">
        <v>114</v>
      </c>
      <c r="Q217" s="44"/>
      <c r="R217" s="28"/>
      <c r="S217" s="27"/>
      <c r="T217" s="27"/>
      <c r="U217" s="27"/>
      <c r="V217" s="27"/>
      <c r="W217" s="27"/>
      <c r="X217" s="27"/>
      <c r="Y217" s="27"/>
      <c r="Z217" s="27"/>
      <c r="AA217" s="27"/>
      <c r="AB217" s="27"/>
      <c r="AC217" s="27"/>
    </row>
    <row r="218" spans="1:29" s="29" customFormat="1" ht="114" customHeight="1" x14ac:dyDescent="0.25">
      <c r="A218" s="664"/>
      <c r="B218" s="723"/>
      <c r="C218" s="666" t="s">
        <v>333</v>
      </c>
      <c r="D218" s="667"/>
      <c r="E218" s="668"/>
      <c r="F218" s="105" t="s">
        <v>54</v>
      </c>
      <c r="G218" s="106"/>
      <c r="H218" s="106"/>
      <c r="I218" s="103" t="e">
        <f>H218/G218*100</f>
        <v>#DIV/0!</v>
      </c>
      <c r="J218" s="104" t="e">
        <f>E218/I218*100</f>
        <v>#DIV/0!</v>
      </c>
      <c r="K218" s="225" t="s">
        <v>173</v>
      </c>
      <c r="L218" s="227">
        <v>109.4</v>
      </c>
      <c r="M218" s="227">
        <v>102.2</v>
      </c>
      <c r="N218" s="228">
        <f>M218/L218*100</f>
        <v>93.418647166361964</v>
      </c>
      <c r="O218" s="726"/>
      <c r="P218" s="1128"/>
      <c r="Q218" s="45"/>
      <c r="R218" s="30"/>
    </row>
    <row r="219" spans="1:29" s="29" customFormat="1" ht="45" customHeight="1" x14ac:dyDescent="0.25">
      <c r="A219" s="664"/>
      <c r="B219" s="723"/>
      <c r="C219" s="669"/>
      <c r="D219" s="670"/>
      <c r="E219" s="671"/>
      <c r="F219" s="105" t="s">
        <v>53</v>
      </c>
      <c r="G219" s="106"/>
      <c r="H219" s="106"/>
      <c r="I219" s="103" t="e">
        <f>H219/G219*100</f>
        <v>#DIV/0!</v>
      </c>
      <c r="J219" s="104" t="e">
        <f>E219/I219*100</f>
        <v>#DIV/0!</v>
      </c>
      <c r="K219" s="225" t="s">
        <v>174</v>
      </c>
      <c r="L219" s="227">
        <v>15562.8</v>
      </c>
      <c r="M219" s="227">
        <v>15260.5</v>
      </c>
      <c r="N219" s="228">
        <f t="shared" ref="N219:N224" si="18">M219/L219*100</f>
        <v>98.057547485028408</v>
      </c>
      <c r="O219" s="726"/>
      <c r="P219" s="1128"/>
      <c r="Q219" s="45"/>
      <c r="R219" s="30"/>
    </row>
    <row r="220" spans="1:29" s="29" customFormat="1" ht="102" customHeight="1" x14ac:dyDescent="0.25">
      <c r="A220" s="664"/>
      <c r="B220" s="723"/>
      <c r="C220" s="669"/>
      <c r="D220" s="670"/>
      <c r="E220" s="671"/>
      <c r="F220" s="105" t="s">
        <v>55</v>
      </c>
      <c r="G220" s="106"/>
      <c r="H220" s="106"/>
      <c r="I220" s="103" t="e">
        <f>H220/G220*100</f>
        <v>#DIV/0!</v>
      </c>
      <c r="J220" s="104" t="e">
        <f>E220/I220*100</f>
        <v>#DIV/0!</v>
      </c>
      <c r="K220" s="225" t="s">
        <v>175</v>
      </c>
      <c r="L220" s="227">
        <v>105</v>
      </c>
      <c r="M220" s="227">
        <v>98</v>
      </c>
      <c r="N220" s="228">
        <f t="shared" si="18"/>
        <v>93.333333333333329</v>
      </c>
      <c r="O220" s="726"/>
      <c r="P220" s="1128"/>
      <c r="Q220" s="45"/>
      <c r="R220" s="30"/>
    </row>
    <row r="221" spans="1:29" s="29" customFormat="1" ht="49.5" customHeight="1" x14ac:dyDescent="0.25">
      <c r="A221" s="664"/>
      <c r="B221" s="723"/>
      <c r="C221" s="669"/>
      <c r="D221" s="670"/>
      <c r="E221" s="671"/>
      <c r="F221" s="105" t="s">
        <v>56</v>
      </c>
      <c r="G221" s="106">
        <v>2553190</v>
      </c>
      <c r="H221" s="229">
        <v>3709690</v>
      </c>
      <c r="I221" s="103">
        <f>H221/G221*100</f>
        <v>145.29627642282793</v>
      </c>
      <c r="J221" s="104">
        <f>E221/I221*100</f>
        <v>0</v>
      </c>
      <c r="K221" s="225" t="s">
        <v>176</v>
      </c>
      <c r="L221" s="616">
        <v>5260610</v>
      </c>
      <c r="M221" s="346">
        <v>5488560</v>
      </c>
      <c r="N221" s="228">
        <f t="shared" si="18"/>
        <v>104.33314767679033</v>
      </c>
      <c r="O221" s="726"/>
      <c r="P221" s="1128"/>
      <c r="Q221" s="46"/>
      <c r="R221" s="30"/>
    </row>
    <row r="222" spans="1:29" ht="48" customHeight="1" x14ac:dyDescent="0.25">
      <c r="A222" s="664"/>
      <c r="B222" s="723"/>
      <c r="C222" s="669"/>
      <c r="D222" s="670"/>
      <c r="E222" s="671"/>
      <c r="F222" s="107"/>
      <c r="G222" s="108"/>
      <c r="H222" s="108"/>
      <c r="I222" s="108"/>
      <c r="J222" s="109"/>
      <c r="K222" s="225" t="s">
        <v>177</v>
      </c>
      <c r="L222" s="227">
        <v>10</v>
      </c>
      <c r="M222" s="227">
        <v>10</v>
      </c>
      <c r="N222" s="228">
        <f t="shared" si="18"/>
        <v>100</v>
      </c>
      <c r="O222" s="726"/>
      <c r="P222" s="1128"/>
      <c r="Q222" s="47"/>
    </row>
    <row r="223" spans="1:29" ht="26.25" customHeight="1" x14ac:dyDescent="0.25">
      <c r="A223" s="664"/>
      <c r="B223" s="723"/>
      <c r="C223" s="669"/>
      <c r="D223" s="670"/>
      <c r="E223" s="671"/>
      <c r="F223" s="110"/>
      <c r="G223" s="219"/>
      <c r="H223" s="219"/>
      <c r="I223" s="219"/>
      <c r="J223" s="111"/>
      <c r="K223" s="732" t="s">
        <v>178</v>
      </c>
      <c r="L223" s="617">
        <v>5529837</v>
      </c>
      <c r="M223" s="618">
        <v>5581803.0999999996</v>
      </c>
      <c r="N223" s="228">
        <f t="shared" si="18"/>
        <v>100.93974017679001</v>
      </c>
      <c r="O223" s="726"/>
      <c r="P223" s="1128"/>
      <c r="Q223" s="47"/>
    </row>
    <row r="224" spans="1:29" ht="24" customHeight="1" x14ac:dyDescent="0.25">
      <c r="A224" s="664"/>
      <c r="B224" s="723"/>
      <c r="C224" s="669"/>
      <c r="D224" s="670"/>
      <c r="E224" s="671"/>
      <c r="F224" s="110"/>
      <c r="G224" s="219"/>
      <c r="H224" s="219"/>
      <c r="I224" s="219"/>
      <c r="J224" s="111"/>
      <c r="K224" s="733"/>
      <c r="L224" s="227">
        <v>107</v>
      </c>
      <c r="M224" s="227">
        <v>101.2</v>
      </c>
      <c r="N224" s="228">
        <f t="shared" si="18"/>
        <v>94.579439252336456</v>
      </c>
      <c r="O224" s="726"/>
      <c r="P224" s="1128"/>
      <c r="Q224" s="47"/>
    </row>
    <row r="225" spans="1:17" ht="35.25" customHeight="1" x14ac:dyDescent="0.3">
      <c r="A225" s="664"/>
      <c r="B225" s="723"/>
      <c r="C225" s="669"/>
      <c r="D225" s="670"/>
      <c r="E225" s="671"/>
      <c r="F225" s="110"/>
      <c r="G225" s="219"/>
      <c r="H225" s="219"/>
      <c r="I225" s="219"/>
      <c r="J225" s="111"/>
      <c r="K225" s="225" t="s">
        <v>179</v>
      </c>
      <c r="L225" s="619">
        <v>88983</v>
      </c>
      <c r="M225" s="620">
        <v>138832.20000000001</v>
      </c>
      <c r="N225" s="228">
        <f>M225/L225*100</f>
        <v>156.0210377263073</v>
      </c>
      <c r="O225" s="726"/>
      <c r="P225" s="1128"/>
      <c r="Q225" s="47"/>
    </row>
    <row r="226" spans="1:17" ht="81.75" customHeight="1" x14ac:dyDescent="0.25">
      <c r="A226" s="664"/>
      <c r="B226" s="723"/>
      <c r="C226" s="669"/>
      <c r="D226" s="670"/>
      <c r="E226" s="671"/>
      <c r="F226" s="110"/>
      <c r="G226" s="219"/>
      <c r="H226" s="219"/>
      <c r="I226" s="219"/>
      <c r="J226" s="111"/>
      <c r="K226" s="225" t="s">
        <v>180</v>
      </c>
      <c r="L226" s="230">
        <v>15</v>
      </c>
      <c r="M226" s="621">
        <v>40</v>
      </c>
      <c r="N226" s="228">
        <f t="shared" ref="N226" si="19">M226/L226*100</f>
        <v>266.66666666666663</v>
      </c>
      <c r="O226" s="726"/>
      <c r="P226" s="1128"/>
      <c r="Q226" s="47"/>
    </row>
    <row r="227" spans="1:17" ht="99" customHeight="1" x14ac:dyDescent="0.25">
      <c r="A227" s="664"/>
      <c r="B227" s="723"/>
      <c r="C227" s="669"/>
      <c r="D227" s="670"/>
      <c r="E227" s="671"/>
      <c r="F227" s="110"/>
      <c r="G227" s="219"/>
      <c r="H227" s="219"/>
      <c r="I227" s="219"/>
      <c r="J227" s="111"/>
      <c r="K227" s="225" t="s">
        <v>181</v>
      </c>
      <c r="L227" s="230">
        <v>2.2000000000000002</v>
      </c>
      <c r="M227" s="230">
        <v>2</v>
      </c>
      <c r="N227" s="228">
        <f>M227/L227*100</f>
        <v>90.909090909090907</v>
      </c>
      <c r="O227" s="726"/>
      <c r="P227" s="1128"/>
      <c r="Q227" s="47"/>
    </row>
    <row r="228" spans="1:17" ht="264" customHeight="1" thickBot="1" x14ac:dyDescent="0.3">
      <c r="A228" s="665"/>
      <c r="B228" s="724"/>
      <c r="C228" s="672"/>
      <c r="D228" s="673"/>
      <c r="E228" s="674"/>
      <c r="F228" s="110"/>
      <c r="G228" s="219"/>
      <c r="H228" s="219"/>
      <c r="I228" s="219"/>
      <c r="J228" s="111"/>
      <c r="K228" s="713" t="s">
        <v>51</v>
      </c>
      <c r="L228" s="714"/>
      <c r="M228" s="715"/>
      <c r="N228" s="112">
        <f>SUM(N217:N227)/11</f>
        <v>117.80737750535731</v>
      </c>
      <c r="O228" s="727"/>
      <c r="P228" s="1129"/>
      <c r="Q228" s="47"/>
    </row>
    <row r="229" spans="1:17" ht="42" customHeight="1" x14ac:dyDescent="0.25">
      <c r="A229" s="981">
        <v>20</v>
      </c>
      <c r="B229" s="1017" t="s">
        <v>221</v>
      </c>
      <c r="C229" s="231">
        <v>3</v>
      </c>
      <c r="D229" s="231">
        <v>3</v>
      </c>
      <c r="E229" s="231">
        <f>D229/C229*100</f>
        <v>100</v>
      </c>
      <c r="F229" s="232" t="s">
        <v>6</v>
      </c>
      <c r="G229" s="233"/>
      <c r="H229" s="233"/>
      <c r="I229" s="233" t="s">
        <v>115</v>
      </c>
      <c r="J229" s="234">
        <v>0</v>
      </c>
      <c r="K229" s="235" t="s">
        <v>136</v>
      </c>
      <c r="L229" s="236">
        <v>3</v>
      </c>
      <c r="M229" s="237">
        <v>3</v>
      </c>
      <c r="N229" s="238">
        <v>100</v>
      </c>
      <c r="O229" s="1058">
        <f>N235*J229/100</f>
        <v>0</v>
      </c>
      <c r="P229" s="1021" t="s">
        <v>183</v>
      </c>
      <c r="Q229" s="47"/>
    </row>
    <row r="230" spans="1:17" ht="100.5" customHeight="1" x14ac:dyDescent="0.25">
      <c r="A230" s="982"/>
      <c r="B230" s="1018"/>
      <c r="C230" s="1024" t="s">
        <v>320</v>
      </c>
      <c r="D230" s="1025"/>
      <c r="E230" s="1026"/>
      <c r="F230" s="239" t="s">
        <v>54</v>
      </c>
      <c r="G230" s="240"/>
      <c r="H230" s="240"/>
      <c r="I230" s="233">
        <v>0</v>
      </c>
      <c r="J230" s="234">
        <v>0</v>
      </c>
      <c r="K230" s="241" t="s">
        <v>137</v>
      </c>
      <c r="L230" s="242">
        <v>1</v>
      </c>
      <c r="M230" s="237">
        <v>1</v>
      </c>
      <c r="N230" s="238">
        <v>100</v>
      </c>
      <c r="O230" s="1059"/>
      <c r="P230" s="1022"/>
      <c r="Q230" s="47"/>
    </row>
    <row r="231" spans="1:17" ht="63" customHeight="1" x14ac:dyDescent="0.25">
      <c r="A231" s="982"/>
      <c r="B231" s="1018"/>
      <c r="C231" s="1027"/>
      <c r="D231" s="1028"/>
      <c r="E231" s="1029"/>
      <c r="F231" s="239" t="s">
        <v>53</v>
      </c>
      <c r="G231" s="240"/>
      <c r="H231" s="240"/>
      <c r="I231" s="233">
        <v>0</v>
      </c>
      <c r="J231" s="234">
        <v>0</v>
      </c>
      <c r="K231" s="241" t="s">
        <v>138</v>
      </c>
      <c r="L231" s="242">
        <v>3</v>
      </c>
      <c r="M231" s="237">
        <v>3</v>
      </c>
      <c r="N231" s="238">
        <v>100</v>
      </c>
      <c r="O231" s="1059"/>
      <c r="P231" s="1022"/>
      <c r="Q231" s="47"/>
    </row>
    <row r="232" spans="1:17" ht="50.25" customHeight="1" x14ac:dyDescent="0.25">
      <c r="A232" s="982"/>
      <c r="B232" s="1018"/>
      <c r="C232" s="1027"/>
      <c r="D232" s="1028"/>
      <c r="E232" s="1029"/>
      <c r="F232" s="239" t="s">
        <v>112</v>
      </c>
      <c r="G232" s="240"/>
      <c r="H232" s="240"/>
      <c r="I232" s="233">
        <v>0</v>
      </c>
      <c r="J232" s="234">
        <v>0</v>
      </c>
      <c r="K232" s="243">
        <v>4</v>
      </c>
      <c r="L232" s="244"/>
      <c r="M232" s="244"/>
      <c r="N232" s="245">
        <v>0</v>
      </c>
      <c r="O232" s="1059"/>
      <c r="P232" s="1022"/>
      <c r="Q232" s="47"/>
    </row>
    <row r="233" spans="1:17" ht="33.75" x14ac:dyDescent="0.25">
      <c r="A233" s="982"/>
      <c r="B233" s="1018"/>
      <c r="C233" s="1027"/>
      <c r="D233" s="1028"/>
      <c r="E233" s="1029"/>
      <c r="F233" s="239" t="s">
        <v>56</v>
      </c>
      <c r="G233" s="240"/>
      <c r="H233" s="240"/>
      <c r="I233" s="233" t="s">
        <v>115</v>
      </c>
      <c r="J233" s="234">
        <v>0</v>
      </c>
      <c r="K233" s="243">
        <v>5</v>
      </c>
      <c r="L233" s="244"/>
      <c r="M233" s="244"/>
      <c r="N233" s="245">
        <v>0</v>
      </c>
      <c r="O233" s="1059"/>
      <c r="P233" s="1022"/>
      <c r="Q233" s="47"/>
    </row>
    <row r="234" spans="1:17" ht="15.75" x14ac:dyDescent="0.25">
      <c r="A234" s="982"/>
      <c r="B234" s="1018"/>
      <c r="C234" s="1027"/>
      <c r="D234" s="1028"/>
      <c r="E234" s="1029"/>
      <c r="F234" s="246"/>
      <c r="G234" s="247"/>
      <c r="H234" s="247"/>
      <c r="I234" s="247"/>
      <c r="J234" s="248"/>
      <c r="K234" s="249"/>
      <c r="L234" s="250"/>
      <c r="M234" s="251"/>
      <c r="N234" s="252"/>
      <c r="O234" s="1059"/>
      <c r="P234" s="1022"/>
      <c r="Q234" s="47"/>
    </row>
    <row r="235" spans="1:17" ht="31.5" customHeight="1" thickBot="1" x14ac:dyDescent="0.3">
      <c r="A235" s="983"/>
      <c r="B235" s="1019"/>
      <c r="C235" s="1030"/>
      <c r="D235" s="1031"/>
      <c r="E235" s="1032"/>
      <c r="F235" s="253"/>
      <c r="G235" s="254"/>
      <c r="H235" s="254"/>
      <c r="I235" s="254"/>
      <c r="J235" s="255"/>
      <c r="K235" s="1033" t="s">
        <v>51</v>
      </c>
      <c r="L235" s="1034"/>
      <c r="M235" s="1035"/>
      <c r="N235" s="256">
        <f>SUM(N229:N231)/3</f>
        <v>100</v>
      </c>
      <c r="O235" s="1060"/>
      <c r="P235" s="1023"/>
      <c r="Q235" s="47"/>
    </row>
    <row r="236" spans="1:17" ht="73.5" customHeight="1" x14ac:dyDescent="0.25">
      <c r="A236" s="946">
        <v>21</v>
      </c>
      <c r="B236" s="969" t="s">
        <v>222</v>
      </c>
      <c r="C236" s="113">
        <v>4</v>
      </c>
      <c r="D236" s="113">
        <v>4</v>
      </c>
      <c r="E236" s="113">
        <f>D236/C236*100</f>
        <v>100</v>
      </c>
      <c r="F236" s="165" t="s">
        <v>6</v>
      </c>
      <c r="G236" s="114">
        <f>SUM(G237:G240)</f>
        <v>10.3</v>
      </c>
      <c r="H236" s="114">
        <f>SUM(H237:H240)</f>
        <v>3.5</v>
      </c>
      <c r="I236" s="114">
        <f>H236/G236*100</f>
        <v>33.980582524271838</v>
      </c>
      <c r="J236" s="115">
        <f>E236/I236*100</f>
        <v>294.28571428571433</v>
      </c>
      <c r="K236" s="116" t="s">
        <v>119</v>
      </c>
      <c r="L236" s="581">
        <v>61</v>
      </c>
      <c r="M236" s="582">
        <v>61</v>
      </c>
      <c r="N236" s="166">
        <f>M236/L236*100</f>
        <v>100</v>
      </c>
      <c r="O236" s="746">
        <f>N241*J236/100</f>
        <v>294.28571428571433</v>
      </c>
      <c r="P236" s="972" t="s">
        <v>323</v>
      </c>
      <c r="Q236" s="47"/>
    </row>
    <row r="237" spans="1:17" ht="74.25" customHeight="1" x14ac:dyDescent="0.25">
      <c r="A237" s="693"/>
      <c r="B237" s="970"/>
      <c r="C237" s="898" t="s">
        <v>264</v>
      </c>
      <c r="D237" s="899"/>
      <c r="E237" s="900"/>
      <c r="F237" s="167" t="s">
        <v>54</v>
      </c>
      <c r="G237" s="168"/>
      <c r="H237" s="168"/>
      <c r="I237" s="114" t="e">
        <f>H237/G237*100</f>
        <v>#DIV/0!</v>
      </c>
      <c r="J237" s="115" t="e">
        <f>E237/I237*100</f>
        <v>#DIV/0!</v>
      </c>
      <c r="K237" s="171" t="s">
        <v>120</v>
      </c>
      <c r="L237" s="583">
        <v>94</v>
      </c>
      <c r="M237" s="582">
        <v>94</v>
      </c>
      <c r="N237" s="166">
        <f t="shared" ref="N237:N238" si="20">M237/L237*100</f>
        <v>100</v>
      </c>
      <c r="O237" s="747"/>
      <c r="P237" s="973"/>
      <c r="Q237" s="47"/>
    </row>
    <row r="238" spans="1:17" ht="87" customHeight="1" x14ac:dyDescent="0.25">
      <c r="A238" s="693"/>
      <c r="B238" s="970"/>
      <c r="C238" s="901"/>
      <c r="D238" s="902"/>
      <c r="E238" s="903"/>
      <c r="F238" s="167" t="s">
        <v>53</v>
      </c>
      <c r="G238" s="168"/>
      <c r="H238" s="168"/>
      <c r="I238" s="114" t="e">
        <f>H238/G238*100</f>
        <v>#DIV/0!</v>
      </c>
      <c r="J238" s="115" t="e">
        <f>E238/I238*100</f>
        <v>#DIV/0!</v>
      </c>
      <c r="K238" s="171" t="s">
        <v>121</v>
      </c>
      <c r="L238" s="581">
        <v>96</v>
      </c>
      <c r="M238" s="582">
        <v>96</v>
      </c>
      <c r="N238" s="166">
        <f t="shared" si="20"/>
        <v>100</v>
      </c>
      <c r="O238" s="747"/>
      <c r="P238" s="973"/>
      <c r="Q238" s="47"/>
    </row>
    <row r="239" spans="1:17" ht="34.5" x14ac:dyDescent="0.25">
      <c r="A239" s="693"/>
      <c r="B239" s="970"/>
      <c r="C239" s="901"/>
      <c r="D239" s="902"/>
      <c r="E239" s="903"/>
      <c r="F239" s="167" t="s">
        <v>55</v>
      </c>
      <c r="G239" s="168">
        <v>10.3</v>
      </c>
      <c r="H239" s="168">
        <v>3.5</v>
      </c>
      <c r="I239" s="114">
        <f>H239/G239*100</f>
        <v>33.980582524271838</v>
      </c>
      <c r="J239" s="115">
        <f>E239/I239*100</f>
        <v>0</v>
      </c>
      <c r="K239" s="171"/>
      <c r="L239" s="584"/>
      <c r="M239" s="584"/>
      <c r="N239" s="166"/>
      <c r="O239" s="747"/>
      <c r="P239" s="973"/>
      <c r="Q239" s="47"/>
    </row>
    <row r="240" spans="1:17" ht="33.75" x14ac:dyDescent="0.25">
      <c r="A240" s="693"/>
      <c r="B240" s="970"/>
      <c r="C240" s="901"/>
      <c r="D240" s="902"/>
      <c r="E240" s="903"/>
      <c r="F240" s="167" t="s">
        <v>56</v>
      </c>
      <c r="G240" s="168"/>
      <c r="H240" s="168"/>
      <c r="I240" s="114" t="e">
        <f>H240/G240*100</f>
        <v>#DIV/0!</v>
      </c>
      <c r="J240" s="115" t="e">
        <f>E240/I240*100</f>
        <v>#DIV/0!</v>
      </c>
      <c r="K240" s="171"/>
      <c r="L240" s="169"/>
      <c r="M240" s="169"/>
      <c r="N240" s="172"/>
      <c r="O240" s="747"/>
      <c r="P240" s="973"/>
      <c r="Q240" s="47"/>
    </row>
    <row r="241" spans="1:17" ht="16.5" thickBot="1" x14ac:dyDescent="0.3">
      <c r="A241" s="968"/>
      <c r="B241" s="971"/>
      <c r="C241" s="904"/>
      <c r="D241" s="905"/>
      <c r="E241" s="906"/>
      <c r="F241" s="117"/>
      <c r="G241" s="118"/>
      <c r="H241" s="118"/>
      <c r="I241" s="118"/>
      <c r="J241" s="119"/>
      <c r="K241" s="975" t="s">
        <v>51</v>
      </c>
      <c r="L241" s="976"/>
      <c r="M241" s="977"/>
      <c r="N241" s="173">
        <v>100</v>
      </c>
      <c r="O241" s="748"/>
      <c r="P241" s="974"/>
      <c r="Q241" s="47"/>
    </row>
    <row r="242" spans="1:17" ht="47.25" x14ac:dyDescent="0.25">
      <c r="A242" s="946">
        <v>22</v>
      </c>
      <c r="B242" s="947" t="s">
        <v>223</v>
      </c>
      <c r="C242" s="257">
        <v>2</v>
      </c>
      <c r="D242" s="257">
        <v>2</v>
      </c>
      <c r="E242" s="257">
        <f>D242/C242*100</f>
        <v>100</v>
      </c>
      <c r="F242" s="258" t="s">
        <v>6</v>
      </c>
      <c r="G242" s="259">
        <f>G244+G245+G243+G246</f>
        <v>6026</v>
      </c>
      <c r="H242" s="259">
        <f>H244+H245+H243+H246</f>
        <v>5977.2</v>
      </c>
      <c r="I242" s="260">
        <f>H242/G242*100</f>
        <v>99.190175904414204</v>
      </c>
      <c r="J242" s="261">
        <f>E242/I242*100</f>
        <v>100.81643578933279</v>
      </c>
      <c r="K242" s="262" t="s">
        <v>135</v>
      </c>
      <c r="L242" s="263">
        <v>4</v>
      </c>
      <c r="M242" s="264">
        <v>4</v>
      </c>
      <c r="N242" s="265">
        <v>100</v>
      </c>
      <c r="O242" s="950">
        <f>N248*J242/100</f>
        <v>241.11930892948757</v>
      </c>
      <c r="P242" s="953" t="s">
        <v>70</v>
      </c>
      <c r="Q242" s="47"/>
    </row>
    <row r="243" spans="1:17" ht="45.75" customHeight="1" x14ac:dyDescent="0.25">
      <c r="A243" s="693"/>
      <c r="B243" s="948"/>
      <c r="C243" s="956" t="s">
        <v>321</v>
      </c>
      <c r="D243" s="957"/>
      <c r="E243" s="958"/>
      <c r="F243" s="266" t="s">
        <v>54</v>
      </c>
      <c r="G243" s="267"/>
      <c r="H243" s="267"/>
      <c r="I243" s="260">
        <v>0</v>
      </c>
      <c r="J243" s="261">
        <v>0</v>
      </c>
      <c r="K243" s="262" t="s">
        <v>122</v>
      </c>
      <c r="L243" s="268">
        <v>60</v>
      </c>
      <c r="M243" s="264">
        <v>227</v>
      </c>
      <c r="N243" s="265">
        <f>M243/L243*100</f>
        <v>378.33333333333331</v>
      </c>
      <c r="O243" s="951"/>
      <c r="P243" s="954"/>
      <c r="Q243" s="47"/>
    </row>
    <row r="244" spans="1:17" ht="34.5" x14ac:dyDescent="0.25">
      <c r="A244" s="693"/>
      <c r="B244" s="948"/>
      <c r="C244" s="959"/>
      <c r="D244" s="960"/>
      <c r="E244" s="961"/>
      <c r="F244" s="266" t="s">
        <v>53</v>
      </c>
      <c r="G244" s="369">
        <v>3735.1</v>
      </c>
      <c r="H244" s="369">
        <v>3735.1</v>
      </c>
      <c r="I244" s="260">
        <f>H244/G244*100</f>
        <v>100</v>
      </c>
      <c r="J244" s="261">
        <v>0</v>
      </c>
      <c r="K244" s="262"/>
      <c r="L244" s="268"/>
      <c r="M244" s="264"/>
      <c r="N244" s="265"/>
      <c r="O244" s="951"/>
      <c r="P244" s="954"/>
      <c r="Q244" s="47"/>
    </row>
    <row r="245" spans="1:17" ht="34.5" x14ac:dyDescent="0.25">
      <c r="A245" s="693"/>
      <c r="B245" s="948"/>
      <c r="C245" s="959"/>
      <c r="D245" s="960"/>
      <c r="E245" s="961"/>
      <c r="F245" s="266" t="s">
        <v>112</v>
      </c>
      <c r="G245" s="369">
        <v>2290.9</v>
      </c>
      <c r="H245" s="369">
        <v>2242.1</v>
      </c>
      <c r="I245" s="260">
        <f>H245/G245*100</f>
        <v>97.869832816796887</v>
      </c>
      <c r="J245" s="261">
        <v>0</v>
      </c>
      <c r="K245" s="267">
        <v>4</v>
      </c>
      <c r="L245" s="264"/>
      <c r="M245" s="264"/>
      <c r="N245" s="265">
        <v>0</v>
      </c>
      <c r="O245" s="951"/>
      <c r="P245" s="954"/>
      <c r="Q245" s="47"/>
    </row>
    <row r="246" spans="1:17" ht="33.75" x14ac:dyDescent="0.25">
      <c r="A246" s="693"/>
      <c r="B246" s="948"/>
      <c r="C246" s="959"/>
      <c r="D246" s="960"/>
      <c r="E246" s="961"/>
      <c r="F246" s="266" t="s">
        <v>56</v>
      </c>
      <c r="G246" s="267"/>
      <c r="H246" s="267"/>
      <c r="I246" s="260">
        <v>0</v>
      </c>
      <c r="J246" s="261">
        <v>0</v>
      </c>
      <c r="K246" s="267">
        <v>5</v>
      </c>
      <c r="L246" s="264"/>
      <c r="M246" s="264"/>
      <c r="N246" s="265">
        <v>0</v>
      </c>
      <c r="O246" s="951"/>
      <c r="P246" s="954"/>
      <c r="Q246" s="47"/>
    </row>
    <row r="247" spans="1:17" ht="15.75" x14ac:dyDescent="0.25">
      <c r="A247" s="693"/>
      <c r="B247" s="948"/>
      <c r="C247" s="959"/>
      <c r="D247" s="960"/>
      <c r="E247" s="961"/>
      <c r="F247" s="163"/>
      <c r="G247" s="269"/>
      <c r="H247" s="269"/>
      <c r="I247" s="269"/>
      <c r="J247" s="270"/>
      <c r="K247" s="271"/>
      <c r="L247" s="272"/>
      <c r="M247" s="273"/>
      <c r="N247" s="274"/>
      <c r="O247" s="951"/>
      <c r="P247" s="954"/>
      <c r="Q247" s="47"/>
    </row>
    <row r="248" spans="1:17" ht="30.75" customHeight="1" thickBot="1" x14ac:dyDescent="0.3">
      <c r="A248" s="693"/>
      <c r="B248" s="949"/>
      <c r="C248" s="962"/>
      <c r="D248" s="963"/>
      <c r="E248" s="964"/>
      <c r="F248" s="164"/>
      <c r="G248" s="275"/>
      <c r="H248" s="275"/>
      <c r="I248" s="275"/>
      <c r="J248" s="276"/>
      <c r="K248" s="965" t="s">
        <v>51</v>
      </c>
      <c r="L248" s="966"/>
      <c r="M248" s="967"/>
      <c r="N248" s="277">
        <f>(N242+N243)/2</f>
        <v>239.16666666666666</v>
      </c>
      <c r="O248" s="952"/>
      <c r="P248" s="955"/>
      <c r="Q248" s="47"/>
    </row>
    <row r="249" spans="1:17" ht="31.5" x14ac:dyDescent="0.25">
      <c r="A249" s="1147">
        <v>23</v>
      </c>
      <c r="B249" s="847" t="s">
        <v>229</v>
      </c>
      <c r="C249" s="57">
        <v>2</v>
      </c>
      <c r="D249" s="57">
        <v>2</v>
      </c>
      <c r="E249" s="57">
        <f>D249/C249*100</f>
        <v>100</v>
      </c>
      <c r="F249" s="58" t="s">
        <v>6</v>
      </c>
      <c r="G249" s="59">
        <v>90</v>
      </c>
      <c r="H249" s="59">
        <f>H252</f>
        <v>90</v>
      </c>
      <c r="I249" s="59">
        <f>SUM(H249/G249)*100</f>
        <v>100</v>
      </c>
      <c r="J249" s="60">
        <f>E249/I249*100</f>
        <v>100</v>
      </c>
      <c r="K249" s="61" t="s">
        <v>123</v>
      </c>
      <c r="L249" s="558">
        <v>9</v>
      </c>
      <c r="M249" s="559">
        <v>11</v>
      </c>
      <c r="N249" s="62">
        <f>M249/L249*100</f>
        <v>122.22222222222223</v>
      </c>
      <c r="O249" s="850">
        <f>N255*J249/100</f>
        <v>106.27240143369175</v>
      </c>
      <c r="P249" s="853" t="s">
        <v>70</v>
      </c>
      <c r="Q249" s="47"/>
    </row>
    <row r="250" spans="1:17" ht="47.25" x14ac:dyDescent="0.25">
      <c r="A250" s="1148"/>
      <c r="B250" s="848"/>
      <c r="C250" s="856" t="s">
        <v>224</v>
      </c>
      <c r="D250" s="857"/>
      <c r="E250" s="858"/>
      <c r="F250" s="63" t="s">
        <v>54</v>
      </c>
      <c r="G250" s="64"/>
      <c r="H250" s="64"/>
      <c r="I250" s="59" t="e">
        <f>H250/G250*100</f>
        <v>#DIV/0!</v>
      </c>
      <c r="J250" s="60" t="e">
        <f>E250/I250*100</f>
        <v>#DIV/0!</v>
      </c>
      <c r="K250" s="65" t="s">
        <v>124</v>
      </c>
      <c r="L250" s="558">
        <v>31</v>
      </c>
      <c r="M250" s="559">
        <v>28</v>
      </c>
      <c r="N250" s="62">
        <f>M250/L250*100</f>
        <v>90.322580645161281</v>
      </c>
      <c r="O250" s="851"/>
      <c r="P250" s="854"/>
      <c r="Q250" s="47"/>
    </row>
    <row r="251" spans="1:17" ht="34.5" x14ac:dyDescent="0.25">
      <c r="A251" s="1148"/>
      <c r="B251" s="848"/>
      <c r="C251" s="859"/>
      <c r="D251" s="860"/>
      <c r="E251" s="861"/>
      <c r="F251" s="63" t="s">
        <v>53</v>
      </c>
      <c r="G251" s="64"/>
      <c r="H251" s="64"/>
      <c r="I251" s="59" t="e">
        <f>H251/G251*100</f>
        <v>#DIV/0!</v>
      </c>
      <c r="J251" s="60" t="e">
        <f>E251/I251*100</f>
        <v>#DIV/0!</v>
      </c>
      <c r="K251" s="66"/>
      <c r="L251" s="67"/>
      <c r="M251" s="68"/>
      <c r="N251" s="62"/>
      <c r="O251" s="851"/>
      <c r="P251" s="854"/>
      <c r="Q251" s="47"/>
    </row>
    <row r="252" spans="1:17" ht="34.5" x14ac:dyDescent="0.25">
      <c r="A252" s="1148"/>
      <c r="B252" s="848"/>
      <c r="C252" s="859"/>
      <c r="D252" s="860"/>
      <c r="E252" s="861"/>
      <c r="F252" s="63" t="s">
        <v>55</v>
      </c>
      <c r="G252" s="64">
        <v>90</v>
      </c>
      <c r="H252" s="64">
        <v>90</v>
      </c>
      <c r="I252" s="59">
        <f>H252/G252*100</f>
        <v>100</v>
      </c>
      <c r="J252" s="60">
        <f>E252/I252*100</f>
        <v>0</v>
      </c>
      <c r="K252" s="66"/>
      <c r="L252" s="67"/>
      <c r="M252" s="68"/>
      <c r="N252" s="62"/>
      <c r="O252" s="851"/>
      <c r="P252" s="854"/>
      <c r="Q252" s="47"/>
    </row>
    <row r="253" spans="1:17" ht="33.75" x14ac:dyDescent="0.25">
      <c r="A253" s="1148"/>
      <c r="B253" s="848"/>
      <c r="C253" s="859"/>
      <c r="D253" s="860"/>
      <c r="E253" s="861"/>
      <c r="F253" s="63" t="s">
        <v>56</v>
      </c>
      <c r="G253" s="64"/>
      <c r="H253" s="64"/>
      <c r="I253" s="59" t="e">
        <f>H253/G253*100</f>
        <v>#DIV/0!</v>
      </c>
      <c r="J253" s="60" t="e">
        <f>E253/I253*100</f>
        <v>#DIV/0!</v>
      </c>
      <c r="K253" s="66"/>
      <c r="L253" s="69"/>
      <c r="M253" s="68"/>
      <c r="N253" s="62"/>
      <c r="O253" s="851"/>
      <c r="P253" s="854"/>
      <c r="Q253" s="47"/>
    </row>
    <row r="254" spans="1:17" ht="15.75" x14ac:dyDescent="0.25">
      <c r="A254" s="1148"/>
      <c r="B254" s="848"/>
      <c r="C254" s="859"/>
      <c r="D254" s="860"/>
      <c r="E254" s="861"/>
      <c r="F254" s="542"/>
      <c r="G254" s="70"/>
      <c r="H254" s="70"/>
      <c r="I254" s="70"/>
      <c r="J254" s="71"/>
      <c r="K254" s="72"/>
      <c r="L254" s="73"/>
      <c r="M254" s="74"/>
      <c r="N254" s="75"/>
      <c r="O254" s="851"/>
      <c r="P254" s="854"/>
      <c r="Q254" s="47"/>
    </row>
    <row r="255" spans="1:17" ht="16.5" thickBot="1" x14ac:dyDescent="0.3">
      <c r="A255" s="1148"/>
      <c r="B255" s="849"/>
      <c r="C255" s="862"/>
      <c r="D255" s="863"/>
      <c r="E255" s="864"/>
      <c r="F255" s="543"/>
      <c r="G255" s="544"/>
      <c r="H255" s="544"/>
      <c r="I255" s="544"/>
      <c r="J255" s="545"/>
      <c r="K255" s="825" t="s">
        <v>51</v>
      </c>
      <c r="L255" s="826"/>
      <c r="M255" s="827"/>
      <c r="N255" s="76">
        <f>(N249+N250)/2</f>
        <v>106.27240143369175</v>
      </c>
      <c r="O255" s="852"/>
      <c r="P255" s="855"/>
      <c r="Q255" s="47"/>
    </row>
    <row r="256" spans="1:17" ht="87.75" customHeight="1" x14ac:dyDescent="0.25">
      <c r="A256" s="1149">
        <v>24</v>
      </c>
      <c r="B256" s="1172" t="s">
        <v>230</v>
      </c>
      <c r="C256" s="278">
        <v>18</v>
      </c>
      <c r="D256" s="278">
        <v>18</v>
      </c>
      <c r="E256" s="279">
        <f>D256/C256*100</f>
        <v>100</v>
      </c>
      <c r="F256" s="223" t="s">
        <v>6</v>
      </c>
      <c r="G256" s="280"/>
      <c r="H256" s="280"/>
      <c r="I256" s="280"/>
      <c r="J256" s="281" t="e">
        <f>E256/I256*100</f>
        <v>#DIV/0!</v>
      </c>
      <c r="K256" s="282" t="s">
        <v>228</v>
      </c>
      <c r="L256" s="415">
        <v>5.4</v>
      </c>
      <c r="M256" s="416">
        <v>5.4</v>
      </c>
      <c r="N256" s="283">
        <f>M256/L256*100</f>
        <v>100</v>
      </c>
      <c r="O256" s="1157" t="e">
        <f>N262*J256/100</f>
        <v>#DIV/0!</v>
      </c>
      <c r="P256" s="284" t="s">
        <v>183</v>
      </c>
      <c r="Q256" s="47"/>
    </row>
    <row r="257" spans="1:23" ht="63" x14ac:dyDescent="0.25">
      <c r="A257" s="1150"/>
      <c r="B257" s="1173"/>
      <c r="C257" s="1160" t="s">
        <v>233</v>
      </c>
      <c r="D257" s="1161"/>
      <c r="E257" s="1162"/>
      <c r="F257" s="224" t="s">
        <v>54</v>
      </c>
      <c r="G257" s="285"/>
      <c r="H257" s="285"/>
      <c r="I257" s="280"/>
      <c r="J257" s="281"/>
      <c r="K257" s="282" t="s">
        <v>226</v>
      </c>
      <c r="L257" s="561">
        <v>4.7999999999999996E-3</v>
      </c>
      <c r="M257" s="560">
        <v>2.5000000000000001E-3</v>
      </c>
      <c r="N257" s="283">
        <f t="shared" ref="N257:N258" si="21">M257/L257*100</f>
        <v>52.083333333333336</v>
      </c>
      <c r="O257" s="1158"/>
      <c r="P257" s="284"/>
      <c r="Q257" s="47"/>
    </row>
    <row r="258" spans="1:23" ht="63" x14ac:dyDescent="0.25">
      <c r="A258" s="1150"/>
      <c r="B258" s="1173"/>
      <c r="C258" s="1163"/>
      <c r="D258" s="1164"/>
      <c r="E258" s="1165"/>
      <c r="F258" s="224" t="s">
        <v>53</v>
      </c>
      <c r="G258" s="285"/>
      <c r="H258" s="285"/>
      <c r="I258" s="280"/>
      <c r="J258" s="281"/>
      <c r="K258" s="282" t="s">
        <v>227</v>
      </c>
      <c r="L258" s="561">
        <v>1.5E-3</v>
      </c>
      <c r="M258" s="560">
        <v>1.8E-3</v>
      </c>
      <c r="N258" s="283">
        <f t="shared" si="21"/>
        <v>120</v>
      </c>
      <c r="O258" s="1158"/>
      <c r="P258" s="284"/>
      <c r="Q258" s="47"/>
    </row>
    <row r="259" spans="1:23" ht="80.25" customHeight="1" x14ac:dyDescent="0.25">
      <c r="A259" s="1150"/>
      <c r="B259" s="1173"/>
      <c r="C259" s="1163"/>
      <c r="D259" s="1164"/>
      <c r="E259" s="1165"/>
      <c r="F259" s="224" t="s">
        <v>112</v>
      </c>
      <c r="G259" s="285"/>
      <c r="H259" s="285"/>
      <c r="I259" s="280"/>
      <c r="J259" s="281"/>
      <c r="K259" s="285">
        <v>4</v>
      </c>
      <c r="L259" s="286"/>
      <c r="M259" s="286"/>
      <c r="N259" s="283">
        <v>0</v>
      </c>
      <c r="O259" s="1158"/>
      <c r="P259" s="284"/>
      <c r="Q259" s="47"/>
    </row>
    <row r="260" spans="1:23" ht="93.75" customHeight="1" x14ac:dyDescent="0.25">
      <c r="A260" s="1150"/>
      <c r="B260" s="1173"/>
      <c r="C260" s="1163"/>
      <c r="D260" s="1164"/>
      <c r="E260" s="1165"/>
      <c r="F260" s="224" t="s">
        <v>56</v>
      </c>
      <c r="G260" s="285"/>
      <c r="H260" s="285"/>
      <c r="I260" s="280"/>
      <c r="J260" s="281"/>
      <c r="K260" s="285">
        <v>5</v>
      </c>
      <c r="L260" s="286"/>
      <c r="M260" s="286"/>
      <c r="N260" s="283">
        <v>0</v>
      </c>
      <c r="O260" s="1158"/>
      <c r="P260" s="284"/>
      <c r="Q260" s="47"/>
    </row>
    <row r="261" spans="1:23" ht="60" customHeight="1" x14ac:dyDescent="0.25">
      <c r="A261" s="1150"/>
      <c r="B261" s="1173"/>
      <c r="C261" s="1163"/>
      <c r="D261" s="1164"/>
      <c r="E261" s="1165"/>
      <c r="F261" s="287"/>
      <c r="G261" s="220"/>
      <c r="H261" s="220"/>
      <c r="I261" s="220"/>
      <c r="J261" s="288"/>
      <c r="K261" s="289"/>
      <c r="L261" s="290"/>
      <c r="M261" s="291"/>
      <c r="N261" s="292"/>
      <c r="O261" s="1158"/>
      <c r="P261" s="284"/>
      <c r="Q261" s="47"/>
    </row>
    <row r="262" spans="1:23" ht="71.25" customHeight="1" thickBot="1" x14ac:dyDescent="0.3">
      <c r="A262" s="1150"/>
      <c r="B262" s="1174"/>
      <c r="C262" s="1166"/>
      <c r="D262" s="1167"/>
      <c r="E262" s="1168"/>
      <c r="F262" s="293"/>
      <c r="G262" s="221"/>
      <c r="H262" s="221"/>
      <c r="I262" s="221"/>
      <c r="J262" s="222"/>
      <c r="K262" s="1169" t="s">
        <v>51</v>
      </c>
      <c r="L262" s="1170"/>
      <c r="M262" s="1171"/>
      <c r="N262" s="294">
        <f>(N256+N257+N258)/3</f>
        <v>90.694444444444457</v>
      </c>
      <c r="O262" s="1159"/>
      <c r="P262" s="284"/>
      <c r="Q262" s="47"/>
    </row>
    <row r="263" spans="1:23" ht="136.5" customHeight="1" thickBot="1" x14ac:dyDescent="0.3">
      <c r="A263" s="1151">
        <v>25</v>
      </c>
      <c r="B263" s="1154" t="s">
        <v>184</v>
      </c>
      <c r="C263" s="143">
        <v>6</v>
      </c>
      <c r="D263" s="143">
        <v>6</v>
      </c>
      <c r="E263" s="143">
        <v>100</v>
      </c>
      <c r="F263" s="145" t="s">
        <v>6</v>
      </c>
      <c r="G263" s="546">
        <f>G264+G265+G266+G267</f>
        <v>243446.1</v>
      </c>
      <c r="H263" s="546">
        <f>H264+H265+H266+H267</f>
        <v>243164.2</v>
      </c>
      <c r="I263" s="547">
        <f>H263/G263*100</f>
        <v>99.884204347492116</v>
      </c>
      <c r="J263" s="548">
        <f>E263/I263*100</f>
        <v>100.11592989428542</v>
      </c>
      <c r="K263" s="148" t="s">
        <v>245</v>
      </c>
      <c r="L263" s="549">
        <v>0</v>
      </c>
      <c r="M263" s="549">
        <v>0</v>
      </c>
      <c r="N263" s="550">
        <v>0</v>
      </c>
      <c r="O263" s="797">
        <f>N269*J263/100</f>
        <v>100.11592989428542</v>
      </c>
      <c r="P263" s="1064" t="s">
        <v>70</v>
      </c>
      <c r="Q263" s="47"/>
    </row>
    <row r="264" spans="1:23" ht="48" x14ac:dyDescent="0.3">
      <c r="A264" s="1152"/>
      <c r="B264" s="1155"/>
      <c r="C264" s="776" t="s">
        <v>319</v>
      </c>
      <c r="D264" s="777"/>
      <c r="E264" s="778"/>
      <c r="F264" s="150" t="s">
        <v>54</v>
      </c>
      <c r="G264" s="442">
        <v>211033.9</v>
      </c>
      <c r="H264" s="442">
        <v>195038</v>
      </c>
      <c r="I264" s="547">
        <f t="shared" ref="I264:I267" si="22">H264/G264*100</f>
        <v>92.420222532967458</v>
      </c>
      <c r="J264" s="547">
        <f>E264/I264*100</f>
        <v>0</v>
      </c>
      <c r="K264" s="551" t="s">
        <v>246</v>
      </c>
      <c r="L264" s="552">
        <v>0</v>
      </c>
      <c r="M264" s="549">
        <v>0</v>
      </c>
      <c r="N264" s="550" t="e">
        <f t="shared" ref="N264" si="23">M264/L264*100</f>
        <v>#DIV/0!</v>
      </c>
      <c r="O264" s="798"/>
      <c r="P264" s="1065"/>
      <c r="Q264" s="47"/>
      <c r="U264" s="55"/>
      <c r="V264" s="55"/>
      <c r="W264" s="56"/>
    </row>
    <row r="265" spans="1:23" ht="45.75" customHeight="1" x14ac:dyDescent="0.3">
      <c r="A265" s="1152"/>
      <c r="B265" s="1155"/>
      <c r="C265" s="779"/>
      <c r="D265" s="780"/>
      <c r="E265" s="781"/>
      <c r="F265" s="150" t="s">
        <v>53</v>
      </c>
      <c r="G265" s="442">
        <v>4424.7</v>
      </c>
      <c r="H265" s="442">
        <v>2557.6</v>
      </c>
      <c r="I265" s="547">
        <f t="shared" si="22"/>
        <v>57.80278888964223</v>
      </c>
      <c r="J265" s="547">
        <f>E265/I265*100</f>
        <v>0</v>
      </c>
      <c r="K265" s="551"/>
      <c r="L265" s="552"/>
      <c r="M265" s="549">
        <v>0</v>
      </c>
      <c r="N265" s="550"/>
      <c r="O265" s="798"/>
      <c r="P265" s="1065"/>
      <c r="Q265" s="47"/>
      <c r="U265" s="55"/>
      <c r="W265" s="56"/>
    </row>
    <row r="266" spans="1:23" ht="45.75" customHeight="1" x14ac:dyDescent="0.3">
      <c r="A266" s="1152"/>
      <c r="B266" s="1155"/>
      <c r="C266" s="779"/>
      <c r="D266" s="780"/>
      <c r="E266" s="781"/>
      <c r="F266" s="150" t="s">
        <v>55</v>
      </c>
      <c r="G266" s="442">
        <v>14257.1</v>
      </c>
      <c r="H266" s="442">
        <v>21484.9</v>
      </c>
      <c r="I266" s="547">
        <f t="shared" si="22"/>
        <v>150.69614437718749</v>
      </c>
      <c r="J266" s="547">
        <f>E266/I266*100</f>
        <v>0</v>
      </c>
      <c r="K266" s="551"/>
      <c r="L266" s="549"/>
      <c r="M266" s="549"/>
      <c r="N266" s="550"/>
      <c r="O266" s="798"/>
      <c r="P266" s="1065"/>
      <c r="Q266" s="47"/>
      <c r="U266" s="55"/>
      <c r="V266" s="55"/>
      <c r="W266" s="56"/>
    </row>
    <row r="267" spans="1:23" ht="33.75" x14ac:dyDescent="0.3">
      <c r="A267" s="1152"/>
      <c r="B267" s="1155"/>
      <c r="C267" s="779"/>
      <c r="D267" s="780"/>
      <c r="E267" s="781"/>
      <c r="F267" s="150" t="s">
        <v>56</v>
      </c>
      <c r="G267" s="443">
        <v>13730.4</v>
      </c>
      <c r="H267" s="443">
        <v>24083.7</v>
      </c>
      <c r="I267" s="547">
        <f t="shared" si="22"/>
        <v>175.40421255025348</v>
      </c>
      <c r="J267" s="547">
        <f>E267/I267*100</f>
        <v>0</v>
      </c>
      <c r="K267" s="551"/>
      <c r="L267" s="553"/>
      <c r="M267" s="553"/>
      <c r="N267" s="550"/>
      <c r="O267" s="798"/>
      <c r="P267" s="1065"/>
      <c r="Q267" s="47"/>
      <c r="U267" s="55"/>
      <c r="W267" s="56"/>
    </row>
    <row r="268" spans="1:23" x14ac:dyDescent="0.3">
      <c r="A268" s="1152"/>
      <c r="B268" s="1155"/>
      <c r="C268" s="779"/>
      <c r="D268" s="780"/>
      <c r="E268" s="781"/>
      <c r="F268" s="153"/>
      <c r="G268" s="154"/>
      <c r="H268" s="154"/>
      <c r="I268" s="154"/>
      <c r="J268" s="155"/>
      <c r="K268" s="554"/>
      <c r="L268" s="555"/>
      <c r="M268" s="556"/>
      <c r="N268" s="557"/>
      <c r="O268" s="798"/>
      <c r="P268" s="1065"/>
      <c r="Q268" s="47"/>
      <c r="U268" s="55"/>
      <c r="W268" s="56"/>
    </row>
    <row r="269" spans="1:23" ht="408.75" customHeight="1" thickBot="1" x14ac:dyDescent="0.3">
      <c r="A269" s="1153"/>
      <c r="B269" s="1156"/>
      <c r="C269" s="782"/>
      <c r="D269" s="783"/>
      <c r="E269" s="784"/>
      <c r="F269" s="159"/>
      <c r="G269" s="160"/>
      <c r="H269" s="160"/>
      <c r="I269" s="160"/>
      <c r="J269" s="161"/>
      <c r="K269" s="785" t="s">
        <v>51</v>
      </c>
      <c r="L269" s="786"/>
      <c r="M269" s="787"/>
      <c r="N269" s="162">
        <v>100</v>
      </c>
      <c r="O269" s="799"/>
      <c r="P269" s="1066"/>
      <c r="Q269" s="47"/>
      <c r="U269" s="35">
        <v>1</v>
      </c>
      <c r="V269" s="35">
        <v>2</v>
      </c>
    </row>
    <row r="270" spans="1:23" ht="43.5" customHeight="1" thickBot="1" x14ac:dyDescent="0.3">
      <c r="A270" s="1175">
        <v>26</v>
      </c>
      <c r="B270" s="1177" t="s">
        <v>247</v>
      </c>
      <c r="C270" s="320">
        <v>8</v>
      </c>
      <c r="D270" s="320">
        <v>7</v>
      </c>
      <c r="E270" s="321">
        <f>D270/C270*100</f>
        <v>87.5</v>
      </c>
      <c r="F270" s="322" t="s">
        <v>6</v>
      </c>
      <c r="G270" s="323">
        <f>G271+G272+G273+G274</f>
        <v>522</v>
      </c>
      <c r="H270" s="323">
        <f>H271+H272+H273+H274</f>
        <v>214.2</v>
      </c>
      <c r="I270" s="324">
        <f t="shared" ref="I270:I272" si="24">H270/G270*100</f>
        <v>41.03448275862069</v>
      </c>
      <c r="J270" s="325">
        <f>E270/I270*100</f>
        <v>213.23529411764704</v>
      </c>
      <c r="K270" s="326" t="s">
        <v>248</v>
      </c>
      <c r="L270" s="327">
        <v>100</v>
      </c>
      <c r="M270" s="328">
        <v>100</v>
      </c>
      <c r="N270" s="329">
        <f>M270/L270*100</f>
        <v>100</v>
      </c>
      <c r="O270" s="1116">
        <f>N279*J270/100</f>
        <v>213.23529411764702</v>
      </c>
      <c r="P270" s="1118" t="s">
        <v>171</v>
      </c>
      <c r="Q270" s="47"/>
    </row>
    <row r="271" spans="1:23" ht="47.25" customHeight="1" thickBot="1" x14ac:dyDescent="0.3">
      <c r="A271" s="1176"/>
      <c r="B271" s="1178"/>
      <c r="C271" s="1179" t="s">
        <v>267</v>
      </c>
      <c r="D271" s="1180"/>
      <c r="E271" s="1181"/>
      <c r="F271" s="330" t="s">
        <v>54</v>
      </c>
      <c r="G271" s="331"/>
      <c r="H271" s="331"/>
      <c r="I271" s="324" t="e">
        <f t="shared" si="24"/>
        <v>#DIV/0!</v>
      </c>
      <c r="J271" s="324" t="e">
        <f>E271/I271*100</f>
        <v>#DIV/0!</v>
      </c>
      <c r="K271" s="1120" t="s">
        <v>249</v>
      </c>
      <c r="L271" s="1191">
        <v>100</v>
      </c>
      <c r="M271" s="1193">
        <v>100</v>
      </c>
      <c r="N271" s="1122">
        <f>M271/L271*100</f>
        <v>100</v>
      </c>
      <c r="O271" s="1117"/>
      <c r="P271" s="1119"/>
    </row>
    <row r="272" spans="1:23" ht="35.25" thickBot="1" x14ac:dyDescent="0.3">
      <c r="A272" s="1176"/>
      <c r="B272" s="1178"/>
      <c r="C272" s="1182"/>
      <c r="D272" s="1183"/>
      <c r="E272" s="1184"/>
      <c r="F272" s="330" t="s">
        <v>53</v>
      </c>
      <c r="G272" s="331"/>
      <c r="H272" s="331"/>
      <c r="I272" s="324" t="e">
        <f t="shared" si="24"/>
        <v>#DIV/0!</v>
      </c>
      <c r="J272" s="324" t="e">
        <f>E272/I272*100</f>
        <v>#DIV/0!</v>
      </c>
      <c r="K272" s="1121"/>
      <c r="L272" s="1192"/>
      <c r="M272" s="1194"/>
      <c r="N272" s="1123"/>
      <c r="O272" s="1117"/>
      <c r="P272" s="1119"/>
    </row>
    <row r="273" spans="1:22" ht="63.75" thickBot="1" x14ac:dyDescent="0.3">
      <c r="A273" s="1176"/>
      <c r="B273" s="1178"/>
      <c r="C273" s="1182"/>
      <c r="D273" s="1183"/>
      <c r="E273" s="1184"/>
      <c r="F273" s="330" t="s">
        <v>55</v>
      </c>
      <c r="G273" s="636">
        <v>522</v>
      </c>
      <c r="H273" s="636">
        <v>214.2</v>
      </c>
      <c r="I273" s="324">
        <f>H273/G273*100</f>
        <v>41.03448275862069</v>
      </c>
      <c r="J273" s="324">
        <f>E273/I273*100</f>
        <v>0</v>
      </c>
      <c r="K273" s="332" t="s">
        <v>250</v>
      </c>
      <c r="L273" s="327">
        <v>100</v>
      </c>
      <c r="M273" s="328">
        <v>100</v>
      </c>
      <c r="N273" s="329">
        <f t="shared" ref="N273:N278" si="25">M273/L273*100</f>
        <v>100</v>
      </c>
      <c r="O273" s="1117"/>
      <c r="P273" s="1119"/>
      <c r="U273" s="414">
        <f t="shared" ref="U273:V277" si="26">G6+G29+G40+G48+G55+G63+G70+G80+G86+G93+G99+G105+G122+G131+G157+G183+G192+G203+G217+G229+G236+G242+G249+G256+G263+G270</f>
        <v>3705996.1513999999</v>
      </c>
      <c r="V273" s="414">
        <f t="shared" si="26"/>
        <v>4815013.1903800005</v>
      </c>
    </row>
    <row r="274" spans="1:22" ht="45.75" customHeight="1" thickBot="1" x14ac:dyDescent="0.3">
      <c r="A274" s="1176"/>
      <c r="B274" s="1178"/>
      <c r="C274" s="1182"/>
      <c r="D274" s="1183"/>
      <c r="E274" s="1184"/>
      <c r="F274" s="330" t="s">
        <v>56</v>
      </c>
      <c r="G274" s="331"/>
      <c r="H274" s="331"/>
      <c r="I274" s="324">
        <v>100</v>
      </c>
      <c r="J274" s="324">
        <f>E274/I274*100</f>
        <v>0</v>
      </c>
      <c r="K274" s="407" t="s">
        <v>251</v>
      </c>
      <c r="L274" s="410">
        <v>100</v>
      </c>
      <c r="M274" s="410">
        <v>100</v>
      </c>
      <c r="N274" s="329">
        <f t="shared" si="25"/>
        <v>100</v>
      </c>
      <c r="O274" s="1117"/>
      <c r="P274" s="1119"/>
      <c r="U274" s="414">
        <f t="shared" si="26"/>
        <v>289327.40000000002</v>
      </c>
      <c r="V274" s="414">
        <f t="shared" si="26"/>
        <v>273331.5</v>
      </c>
    </row>
    <row r="275" spans="1:22" ht="78.75" x14ac:dyDescent="0.25">
      <c r="A275" s="1176"/>
      <c r="B275" s="1178"/>
      <c r="C275" s="1182"/>
      <c r="D275" s="1183"/>
      <c r="E275" s="1184"/>
      <c r="F275" s="333"/>
      <c r="G275" s="334"/>
      <c r="H275" s="334"/>
      <c r="I275" s="335"/>
      <c r="J275" s="336"/>
      <c r="K275" s="337" t="s">
        <v>252</v>
      </c>
      <c r="L275" s="411">
        <v>50</v>
      </c>
      <c r="M275" s="411">
        <v>50</v>
      </c>
      <c r="N275" s="329">
        <f t="shared" si="25"/>
        <v>100</v>
      </c>
      <c r="O275" s="1117"/>
      <c r="P275" s="1119"/>
      <c r="U275" s="414">
        <f t="shared" si="26"/>
        <v>410847</v>
      </c>
      <c r="V275" s="414">
        <f t="shared" si="26"/>
        <v>437388.19999999995</v>
      </c>
    </row>
    <row r="276" spans="1:22" ht="94.5" x14ac:dyDescent="0.25">
      <c r="A276" s="1176"/>
      <c r="B276" s="1178"/>
      <c r="C276" s="1182"/>
      <c r="D276" s="1183"/>
      <c r="E276" s="1184"/>
      <c r="F276" s="333"/>
      <c r="G276" s="334"/>
      <c r="H276" s="334"/>
      <c r="I276" s="335"/>
      <c r="J276" s="336"/>
      <c r="K276" s="337" t="s">
        <v>253</v>
      </c>
      <c r="L276" s="411">
        <v>20</v>
      </c>
      <c r="M276" s="411">
        <v>20</v>
      </c>
      <c r="N276" s="329">
        <f t="shared" si="25"/>
        <v>100</v>
      </c>
      <c r="O276" s="1117"/>
      <c r="P276" s="1119"/>
      <c r="U276" s="414">
        <f t="shared" si="26"/>
        <v>403087</v>
      </c>
      <c r="V276" s="414">
        <f t="shared" si="26"/>
        <v>338175.79038000002</v>
      </c>
    </row>
    <row r="277" spans="1:22" ht="31.5" x14ac:dyDescent="0.25">
      <c r="A277" s="1176"/>
      <c r="B277" s="1178"/>
      <c r="C277" s="1182"/>
      <c r="D277" s="1183"/>
      <c r="E277" s="1184"/>
      <c r="F277" s="333"/>
      <c r="G277" s="334"/>
      <c r="H277" s="334"/>
      <c r="I277" s="335"/>
      <c r="J277" s="336"/>
      <c r="K277" s="337" t="s">
        <v>254</v>
      </c>
      <c r="L277" s="411">
        <v>100</v>
      </c>
      <c r="M277" s="411">
        <v>100</v>
      </c>
      <c r="N277" s="329">
        <f t="shared" si="25"/>
        <v>100</v>
      </c>
      <c r="O277" s="1117"/>
      <c r="P277" s="1119"/>
      <c r="U277" s="414">
        <f t="shared" si="26"/>
        <v>2602734.7999999998</v>
      </c>
      <c r="V277" s="414">
        <f t="shared" si="26"/>
        <v>3766117.7</v>
      </c>
    </row>
    <row r="278" spans="1:22" ht="94.5" x14ac:dyDescent="0.25">
      <c r="A278" s="1176"/>
      <c r="B278" s="1178"/>
      <c r="C278" s="1182"/>
      <c r="D278" s="1183"/>
      <c r="E278" s="1184"/>
      <c r="F278" s="338"/>
      <c r="G278" s="339"/>
      <c r="H278" s="339"/>
      <c r="I278" s="339"/>
      <c r="J278" s="340"/>
      <c r="K278" s="412" t="s">
        <v>255</v>
      </c>
      <c r="L278" s="413">
        <v>70</v>
      </c>
      <c r="M278" s="413">
        <v>70</v>
      </c>
      <c r="N278" s="329">
        <f t="shared" si="25"/>
        <v>100</v>
      </c>
      <c r="O278" s="1117"/>
      <c r="P278" s="1119"/>
    </row>
    <row r="279" spans="1:22" ht="16.5" thickBot="1" x14ac:dyDescent="0.3">
      <c r="A279" s="1176"/>
      <c r="B279" s="1178"/>
      <c r="C279" s="1185"/>
      <c r="D279" s="1186"/>
      <c r="E279" s="1187"/>
      <c r="F279" s="341"/>
      <c r="G279" s="342"/>
      <c r="H279" s="342"/>
      <c r="I279" s="342"/>
      <c r="J279" s="343"/>
      <c r="K279" s="1188" t="s">
        <v>51</v>
      </c>
      <c r="L279" s="1189"/>
      <c r="M279" s="1190"/>
      <c r="N279" s="344">
        <v>100</v>
      </c>
      <c r="O279" s="1117"/>
      <c r="P279" s="1119"/>
    </row>
    <row r="280" spans="1:22" ht="43.5" customHeight="1" thickBot="1" x14ac:dyDescent="0.3">
      <c r="A280" s="302"/>
      <c r="B280" s="303" t="s">
        <v>256</v>
      </c>
      <c r="C280" s="48">
        <f>C270+C263+C256+C249+C242+C236+C229+C217+C203+C192+C183+C157+C131+C122+C105+C99+C93+C86+C80+C70+C63+C55+C48+C40+C29+C6</f>
        <v>360</v>
      </c>
      <c r="D280" s="48">
        <f>D270+D263+D256+D249+D242+D236+D229+D217+D203+D192+D183+D157+D131+D122+D105+D99+D93+D86+D80+D70+D63+D55+D48+D40+D29+D6</f>
        <v>344</v>
      </c>
      <c r="E280" s="48">
        <f>D280/C280*100</f>
        <v>95.555555555555557</v>
      </c>
      <c r="F280" s="49" t="s">
        <v>6</v>
      </c>
      <c r="G280" s="53">
        <f t="shared" ref="G280:H284" si="27">G270+G263+G256+G249+G242+G236+G229+G217+G203+G192+G183+G157+G131+G122+G105+G99+G93+G86+G80+G70+G63+G55+G48+G40+G29+G6</f>
        <v>3705996.1514000003</v>
      </c>
      <c r="H280" s="53">
        <f t="shared" si="27"/>
        <v>4815013.1903800005</v>
      </c>
      <c r="I280" s="50">
        <f>SUM(H280/G280)*100</f>
        <v>129.9249376867553</v>
      </c>
      <c r="J280" s="51">
        <f>E280/I280*100</f>
        <v>73.546739568916948</v>
      </c>
      <c r="K280" s="1144" t="s">
        <v>182</v>
      </c>
      <c r="L280" s="1145"/>
      <c r="M280" s="1146"/>
      <c r="N280" s="302">
        <f>(N279+N269+N262+N255+N248+N241+N235+N228+N216+N202+N191+N182+N156+N130+N118+N104+N98+N92+N85+N79+N69+N62+N54+N47+N28)/26</f>
        <v>99.180156791686301</v>
      </c>
      <c r="O280" s="301">
        <f>N280*J280/100</f>
        <v>72.943771619625025</v>
      </c>
      <c r="P280" s="302" t="s">
        <v>195</v>
      </c>
      <c r="Q280" s="47"/>
    </row>
    <row r="281" spans="1:22" x14ac:dyDescent="0.3">
      <c r="G281" s="53">
        <f t="shared" si="27"/>
        <v>289327.40000000002</v>
      </c>
      <c r="H281" s="53">
        <f t="shared" si="27"/>
        <v>273331.5</v>
      </c>
    </row>
    <row r="282" spans="1:22" x14ac:dyDescent="0.3">
      <c r="G282" s="53">
        <f t="shared" si="27"/>
        <v>410846.99999999994</v>
      </c>
      <c r="H282" s="53">
        <f t="shared" si="27"/>
        <v>437388.2</v>
      </c>
    </row>
    <row r="283" spans="1:22" x14ac:dyDescent="0.3">
      <c r="G283" s="53">
        <f t="shared" si="27"/>
        <v>403087</v>
      </c>
      <c r="H283" s="53">
        <f t="shared" si="27"/>
        <v>338175.79037999996</v>
      </c>
    </row>
    <row r="284" spans="1:22" x14ac:dyDescent="0.3">
      <c r="G284" s="53">
        <f t="shared" si="27"/>
        <v>2602734.8000000003</v>
      </c>
      <c r="H284" s="53">
        <f t="shared" si="27"/>
        <v>3766117.7000000007</v>
      </c>
    </row>
  </sheetData>
  <autoFilter ref="A5:AD5"/>
  <mergeCells count="179">
    <mergeCell ref="C204:E216"/>
    <mergeCell ref="K202:M202"/>
    <mergeCell ref="K280:M280"/>
    <mergeCell ref="A249:A255"/>
    <mergeCell ref="A256:A262"/>
    <mergeCell ref="P249:P255"/>
    <mergeCell ref="C250:E255"/>
    <mergeCell ref="K255:M255"/>
    <mergeCell ref="A263:A269"/>
    <mergeCell ref="B263:B269"/>
    <mergeCell ref="O263:O269"/>
    <mergeCell ref="P263:P269"/>
    <mergeCell ref="C264:E269"/>
    <mergeCell ref="K269:M269"/>
    <mergeCell ref="O256:O262"/>
    <mergeCell ref="C257:E262"/>
    <mergeCell ref="K262:M262"/>
    <mergeCell ref="B256:B262"/>
    <mergeCell ref="B249:B255"/>
    <mergeCell ref="A270:A279"/>
    <mergeCell ref="B270:B279"/>
    <mergeCell ref="C271:E279"/>
    <mergeCell ref="K279:M279"/>
    <mergeCell ref="O249:O255"/>
    <mergeCell ref="O270:O279"/>
    <mergeCell ref="P270:P279"/>
    <mergeCell ref="K118:M118"/>
    <mergeCell ref="P122:P130"/>
    <mergeCell ref="K271:K272"/>
    <mergeCell ref="N271:N272"/>
    <mergeCell ref="P183:P191"/>
    <mergeCell ref="P217:P228"/>
    <mergeCell ref="P203:P216"/>
    <mergeCell ref="L271:L272"/>
    <mergeCell ref="M271:M272"/>
    <mergeCell ref="A86:A92"/>
    <mergeCell ref="B229:B235"/>
    <mergeCell ref="A105:A121"/>
    <mergeCell ref="A122:A130"/>
    <mergeCell ref="P229:P235"/>
    <mergeCell ref="C230:E235"/>
    <mergeCell ref="K235:M235"/>
    <mergeCell ref="B29:B39"/>
    <mergeCell ref="B55:B62"/>
    <mergeCell ref="P86:P92"/>
    <mergeCell ref="O86:O92"/>
    <mergeCell ref="P192:P202"/>
    <mergeCell ref="C193:E202"/>
    <mergeCell ref="O229:O235"/>
    <mergeCell ref="K216:M216"/>
    <mergeCell ref="P63:P69"/>
    <mergeCell ref="O70:O79"/>
    <mergeCell ref="P48:P54"/>
    <mergeCell ref="C49:E54"/>
    <mergeCell ref="K54:M54"/>
    <mergeCell ref="P55:P62"/>
    <mergeCell ref="C56:E62"/>
    <mergeCell ref="K62:M62"/>
    <mergeCell ref="P80:P85"/>
    <mergeCell ref="N1:P1"/>
    <mergeCell ref="A242:A248"/>
    <mergeCell ref="B242:B248"/>
    <mergeCell ref="O242:O248"/>
    <mergeCell ref="P242:P248"/>
    <mergeCell ref="C243:E248"/>
    <mergeCell ref="K248:M248"/>
    <mergeCell ref="A236:A241"/>
    <mergeCell ref="B236:B241"/>
    <mergeCell ref="O236:O241"/>
    <mergeCell ref="P236:P241"/>
    <mergeCell ref="C237:E241"/>
    <mergeCell ref="K241:M241"/>
    <mergeCell ref="C184:E191"/>
    <mergeCell ref="K191:M191"/>
    <mergeCell ref="A229:A235"/>
    <mergeCell ref="P99:P104"/>
    <mergeCell ref="C7:E28"/>
    <mergeCell ref="P157:P182"/>
    <mergeCell ref="O105:O121"/>
    <mergeCell ref="P131:P156"/>
    <mergeCell ref="C132:E156"/>
    <mergeCell ref="O55:O62"/>
    <mergeCell ref="K98:M98"/>
    <mergeCell ref="P70:P79"/>
    <mergeCell ref="P105:P121"/>
    <mergeCell ref="P93:P98"/>
    <mergeCell ref="K83:K84"/>
    <mergeCell ref="L83:L84"/>
    <mergeCell ref="C87:E92"/>
    <mergeCell ref="M83:M84"/>
    <mergeCell ref="N83:N84"/>
    <mergeCell ref="K92:M92"/>
    <mergeCell ref="C94:E98"/>
    <mergeCell ref="K104:M104"/>
    <mergeCell ref="C106:E121"/>
    <mergeCell ref="K121:M121"/>
    <mergeCell ref="B86:B92"/>
    <mergeCell ref="B122:B130"/>
    <mergeCell ref="O122:O130"/>
    <mergeCell ref="C123:E130"/>
    <mergeCell ref="K156:M156"/>
    <mergeCell ref="O183:O191"/>
    <mergeCell ref="C100:E104"/>
    <mergeCell ref="K130:M130"/>
    <mergeCell ref="C158:E182"/>
    <mergeCell ref="K182:M182"/>
    <mergeCell ref="B105:B121"/>
    <mergeCell ref="A2:P2"/>
    <mergeCell ref="K47:M47"/>
    <mergeCell ref="O3:O4"/>
    <mergeCell ref="P3:P4"/>
    <mergeCell ref="C3:E3"/>
    <mergeCell ref="A3:A4"/>
    <mergeCell ref="B3:B4"/>
    <mergeCell ref="F3:J3"/>
    <mergeCell ref="K3:N3"/>
    <mergeCell ref="P29:P39"/>
    <mergeCell ref="A40:A47"/>
    <mergeCell ref="B40:B47"/>
    <mergeCell ref="O40:O47"/>
    <mergeCell ref="P40:P47"/>
    <mergeCell ref="C41:E47"/>
    <mergeCell ref="A6:A28"/>
    <mergeCell ref="B6:B28"/>
    <mergeCell ref="P6:P28"/>
    <mergeCell ref="A29:A39"/>
    <mergeCell ref="O29:O39"/>
    <mergeCell ref="K28:M28"/>
    <mergeCell ref="C30:E39"/>
    <mergeCell ref="K39:M39"/>
    <mergeCell ref="O6:O28"/>
    <mergeCell ref="A48:A54"/>
    <mergeCell ref="B48:B54"/>
    <mergeCell ref="O48:O54"/>
    <mergeCell ref="B99:B104"/>
    <mergeCell ref="O99:O104"/>
    <mergeCell ref="K85:M85"/>
    <mergeCell ref="A80:A85"/>
    <mergeCell ref="B80:B85"/>
    <mergeCell ref="O80:O85"/>
    <mergeCell ref="C81:E85"/>
    <mergeCell ref="O93:O98"/>
    <mergeCell ref="B93:B98"/>
    <mergeCell ref="C64:E69"/>
    <mergeCell ref="K69:M69"/>
    <mergeCell ref="K79:M79"/>
    <mergeCell ref="A63:A69"/>
    <mergeCell ref="B63:B69"/>
    <mergeCell ref="O63:O69"/>
    <mergeCell ref="C71:E79"/>
    <mergeCell ref="A70:A79"/>
    <mergeCell ref="A99:A104"/>
    <mergeCell ref="A93:A98"/>
    <mergeCell ref="A55:A62"/>
    <mergeCell ref="B70:B79"/>
    <mergeCell ref="A217:A228"/>
    <mergeCell ref="C218:E228"/>
    <mergeCell ref="B131:B156"/>
    <mergeCell ref="O131:O156"/>
    <mergeCell ref="A203:A216"/>
    <mergeCell ref="B203:B216"/>
    <mergeCell ref="O203:O216"/>
    <mergeCell ref="A183:A191"/>
    <mergeCell ref="A131:A156"/>
    <mergeCell ref="A192:A202"/>
    <mergeCell ref="M193:M194"/>
    <mergeCell ref="N193:N194"/>
    <mergeCell ref="A157:A182"/>
    <mergeCell ref="B157:B182"/>
    <mergeCell ref="O157:O182"/>
    <mergeCell ref="B183:B191"/>
    <mergeCell ref="K228:M228"/>
    <mergeCell ref="B192:B202"/>
    <mergeCell ref="O192:O202"/>
    <mergeCell ref="B217:B228"/>
    <mergeCell ref="O217:O228"/>
    <mergeCell ref="K193:K194"/>
    <mergeCell ref="L193:L194"/>
    <mergeCell ref="K223:K224"/>
  </mergeCells>
  <phoneticPr fontId="0" type="noConversion"/>
  <hyperlinks>
    <hyperlink ref="K125" r:id="rId1" display="consultantplus://offline/ref=24BAD00E7DCC1A3E2361C500020EF1DB0431DB4FE1D5E5CD07450D4CB3A76BD24BA4F371C18A8C33423B3Ea1uDH"/>
    <hyperlink ref="K9" r:id="rId2" display="consultantplus://offline/ref=24BAD00E7DCC1A3E2361C500020EF1DB0431DB4FE1D5E5CD07450D4CB3A76BD24BA4F371C18A8C33423B3Ea1uDH"/>
    <hyperlink ref="K19" r:id="rId3" display="garantf1://12012604.0/"/>
  </hyperlinks>
  <pageMargins left="0" right="0" top="0" bottom="0" header="0" footer="0"/>
  <pageSetup paperSize="9" scale="37" fitToWidth="0" orientation="landscape" r:id="rId4"/>
  <rowBreaks count="4" manualBreakCount="4">
    <brk id="134" max="128" man="1"/>
    <brk id="160" max="128" man="1"/>
    <brk id="216" max="16383" man="1"/>
    <brk id="270" max="128" man="1"/>
  </rowBreaks>
  <colBreaks count="1" manualBreakCount="1">
    <brk id="16"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1:P42"/>
  <sheetViews>
    <sheetView zoomScale="54" zoomScaleNormal="54" workbookViewId="0">
      <selection activeCell="H20" sqref="H20"/>
    </sheetView>
  </sheetViews>
  <sheetFormatPr defaultRowHeight="15" x14ac:dyDescent="0.25"/>
  <cols>
    <col min="1" max="1" width="4" customWidth="1"/>
    <col min="2" max="2" width="20.42578125" customWidth="1"/>
    <col min="3" max="3" width="20.28515625" customWidth="1"/>
    <col min="4" max="4" width="14" customWidth="1"/>
    <col min="5" max="5" width="13.28515625" customWidth="1"/>
    <col min="6" max="7" width="19.42578125" customWidth="1"/>
    <col min="8" max="8" width="18.140625" customWidth="1"/>
    <col min="9" max="9" width="19.42578125" customWidth="1"/>
    <col min="10" max="10" width="20.140625" customWidth="1"/>
    <col min="11" max="11" width="18.28515625" customWidth="1"/>
    <col min="12" max="12" width="23.5703125" customWidth="1"/>
    <col min="13" max="13" width="17.7109375" customWidth="1"/>
    <col min="14" max="14" width="20.85546875" customWidth="1"/>
    <col min="15" max="15" width="46.42578125" customWidth="1"/>
    <col min="16" max="16" width="16.5703125" customWidth="1"/>
  </cols>
  <sheetData>
    <row r="1" spans="1:16" ht="21.6" customHeight="1" x14ac:dyDescent="0.25">
      <c r="M1" s="19"/>
      <c r="N1" s="19"/>
      <c r="O1" s="19" t="s">
        <v>24</v>
      </c>
      <c r="P1" s="19"/>
    </row>
    <row r="2" spans="1:16" ht="21" customHeight="1" x14ac:dyDescent="0.25">
      <c r="M2" s="20"/>
      <c r="N2" s="20"/>
      <c r="O2" s="20" t="s">
        <v>35</v>
      </c>
      <c r="P2" s="20"/>
    </row>
    <row r="3" spans="1:16" ht="19.899999999999999" customHeight="1" x14ac:dyDescent="0.25">
      <c r="M3" s="20"/>
      <c r="N3" s="20"/>
      <c r="O3" s="20" t="s">
        <v>25</v>
      </c>
      <c r="P3" s="20"/>
    </row>
    <row r="4" spans="1:16" ht="23.45" customHeight="1" x14ac:dyDescent="0.25">
      <c r="M4" s="20"/>
      <c r="N4" s="20"/>
      <c r="O4" s="20" t="s">
        <v>26</v>
      </c>
      <c r="P4" s="20"/>
    </row>
    <row r="5" spans="1:16" ht="26.45" customHeight="1" x14ac:dyDescent="0.3">
      <c r="A5" s="1214" t="s">
        <v>32</v>
      </c>
      <c r="B5" s="1214"/>
      <c r="C5" s="1214"/>
      <c r="D5" s="1214"/>
      <c r="E5" s="1214"/>
      <c r="F5" s="1214"/>
      <c r="G5" s="1214"/>
      <c r="H5" s="1214"/>
      <c r="I5" s="1214"/>
      <c r="J5" s="1214"/>
      <c r="K5" s="1214"/>
      <c r="L5" s="1214"/>
      <c r="M5" s="1214"/>
      <c r="N5" s="1214"/>
      <c r="O5" s="1214"/>
    </row>
    <row r="6" spans="1:16" ht="23.45" customHeight="1" x14ac:dyDescent="0.25"/>
    <row r="7" spans="1:16" s="1" customFormat="1" ht="45.6" customHeight="1" x14ac:dyDescent="0.25">
      <c r="A7" s="1215" t="s">
        <v>0</v>
      </c>
      <c r="B7" s="1215" t="s">
        <v>12</v>
      </c>
      <c r="C7" s="1195" t="s">
        <v>13</v>
      </c>
      <c r="D7" s="1195" t="s">
        <v>3</v>
      </c>
      <c r="E7" s="1195" t="s">
        <v>18</v>
      </c>
      <c r="F7" s="1216" t="s">
        <v>15</v>
      </c>
      <c r="G7" s="1217"/>
      <c r="H7" s="1217"/>
      <c r="I7" s="1217"/>
      <c r="J7" s="1217"/>
      <c r="K7" s="1218"/>
      <c r="L7" s="1219" t="s">
        <v>17</v>
      </c>
      <c r="M7" s="1221" t="s">
        <v>1</v>
      </c>
      <c r="N7" s="1222"/>
      <c r="O7" s="1195" t="s">
        <v>33</v>
      </c>
      <c r="P7" s="1195" t="s">
        <v>2</v>
      </c>
    </row>
    <row r="8" spans="1:16" s="1" customFormat="1" ht="77.45" customHeight="1" x14ac:dyDescent="0.25">
      <c r="A8" s="1195"/>
      <c r="B8" s="1195"/>
      <c r="C8" s="1196"/>
      <c r="D8" s="1196"/>
      <c r="E8" s="1196"/>
      <c r="F8" s="2" t="s">
        <v>14</v>
      </c>
      <c r="G8" s="2" t="s">
        <v>34</v>
      </c>
      <c r="H8" s="2" t="s">
        <v>20</v>
      </c>
      <c r="I8" s="2" t="s">
        <v>16</v>
      </c>
      <c r="J8" s="2" t="s">
        <v>31</v>
      </c>
      <c r="K8" s="2" t="s">
        <v>4</v>
      </c>
      <c r="L8" s="1220"/>
      <c r="M8" s="24" t="s">
        <v>5</v>
      </c>
      <c r="N8" s="24" t="s">
        <v>23</v>
      </c>
      <c r="O8" s="1196"/>
      <c r="P8" s="1196"/>
    </row>
    <row r="9" spans="1:16" s="1" customFormat="1" ht="30.6" customHeight="1" x14ac:dyDescent="0.25">
      <c r="A9" s="24">
        <v>1</v>
      </c>
      <c r="B9" s="24">
        <v>2</v>
      </c>
      <c r="C9" s="25">
        <v>3</v>
      </c>
      <c r="D9" s="25">
        <v>4</v>
      </c>
      <c r="E9" s="25">
        <v>5</v>
      </c>
      <c r="F9" s="2">
        <v>6</v>
      </c>
      <c r="G9" s="2">
        <v>7</v>
      </c>
      <c r="H9" s="2" t="s">
        <v>19</v>
      </c>
      <c r="I9" s="2">
        <v>8</v>
      </c>
      <c r="J9" s="18" t="s">
        <v>21</v>
      </c>
      <c r="K9" s="18" t="s">
        <v>22</v>
      </c>
      <c r="L9" s="22">
        <v>9</v>
      </c>
      <c r="M9" s="24">
        <v>10</v>
      </c>
      <c r="N9" s="24">
        <v>11</v>
      </c>
      <c r="O9" s="15">
        <v>12</v>
      </c>
      <c r="P9" s="15">
        <v>13</v>
      </c>
    </row>
    <row r="10" spans="1:16" ht="54.6" customHeight="1" x14ac:dyDescent="0.25">
      <c r="A10" s="1197">
        <v>1</v>
      </c>
      <c r="B10" s="1200"/>
      <c r="C10" s="1200"/>
      <c r="D10" s="3" t="s">
        <v>6</v>
      </c>
      <c r="E10" s="3"/>
      <c r="F10" s="4"/>
      <c r="G10" s="4"/>
      <c r="H10" s="5"/>
      <c r="I10" s="4"/>
      <c r="J10" s="4"/>
      <c r="K10" s="6"/>
      <c r="L10" s="21"/>
      <c r="M10" s="1203"/>
      <c r="N10" s="1203"/>
      <c r="O10" s="1208"/>
      <c r="P10" s="1211"/>
    </row>
    <row r="11" spans="1:16" ht="87" customHeight="1" x14ac:dyDescent="0.25">
      <c r="A11" s="1198"/>
      <c r="B11" s="1201"/>
      <c r="C11" s="1201"/>
      <c r="D11" s="7" t="s">
        <v>7</v>
      </c>
      <c r="E11" s="7"/>
      <c r="F11" s="8"/>
      <c r="G11" s="9"/>
      <c r="H11" s="10"/>
      <c r="I11" s="8"/>
      <c r="J11" s="10"/>
      <c r="K11" s="11"/>
      <c r="L11" s="16"/>
      <c r="M11" s="1204"/>
      <c r="N11" s="1206"/>
      <c r="O11" s="1209"/>
      <c r="P11" s="1212"/>
    </row>
    <row r="12" spans="1:16" ht="64.900000000000006" customHeight="1" x14ac:dyDescent="0.25">
      <c r="A12" s="1198"/>
      <c r="B12" s="1201"/>
      <c r="C12" s="1201"/>
      <c r="D12" s="7" t="s">
        <v>8</v>
      </c>
      <c r="E12" s="7"/>
      <c r="F12" s="12"/>
      <c r="G12" s="12"/>
      <c r="H12" s="10"/>
      <c r="I12" s="13"/>
      <c r="J12" s="10"/>
      <c r="K12" s="11"/>
      <c r="L12" s="16"/>
      <c r="M12" s="1204"/>
      <c r="N12" s="1206"/>
      <c r="O12" s="1209"/>
      <c r="P12" s="1212"/>
    </row>
    <row r="13" spans="1:16" ht="93.6" customHeight="1" x14ac:dyDescent="0.25">
      <c r="A13" s="1198"/>
      <c r="B13" s="1201"/>
      <c r="C13" s="1201"/>
      <c r="D13" s="7" t="s">
        <v>9</v>
      </c>
      <c r="E13" s="7"/>
      <c r="F13" s="12"/>
      <c r="G13" s="12"/>
      <c r="H13" s="10"/>
      <c r="I13" s="13"/>
      <c r="J13" s="10"/>
      <c r="K13" s="11"/>
      <c r="L13" s="16"/>
      <c r="M13" s="1204"/>
      <c r="N13" s="1206"/>
      <c r="O13" s="1209"/>
      <c r="P13" s="1212"/>
    </row>
    <row r="14" spans="1:16" ht="73.150000000000006" customHeight="1" x14ac:dyDescent="0.25">
      <c r="A14" s="1198"/>
      <c r="B14" s="1201"/>
      <c r="C14" s="1201"/>
      <c r="D14" s="14" t="s">
        <v>10</v>
      </c>
      <c r="E14" s="14"/>
      <c r="F14" s="9"/>
      <c r="G14" s="9"/>
      <c r="H14" s="10"/>
      <c r="I14" s="8"/>
      <c r="J14" s="10"/>
      <c r="K14" s="11"/>
      <c r="L14" s="16"/>
      <c r="M14" s="1204"/>
      <c r="N14" s="1206"/>
      <c r="O14" s="1209"/>
      <c r="P14" s="1212"/>
    </row>
    <row r="15" spans="1:16" ht="51" customHeight="1" x14ac:dyDescent="0.25">
      <c r="A15" s="1199"/>
      <c r="B15" s="1202"/>
      <c r="C15" s="1202"/>
      <c r="D15" s="14" t="s">
        <v>11</v>
      </c>
      <c r="E15" s="14"/>
      <c r="F15" s="9"/>
      <c r="G15" s="9"/>
      <c r="H15" s="10"/>
      <c r="I15" s="8"/>
      <c r="J15" s="10"/>
      <c r="K15" s="11"/>
      <c r="L15" s="17"/>
      <c r="M15" s="1205"/>
      <c r="N15" s="1207"/>
      <c r="O15" s="1210"/>
      <c r="P15" s="1213"/>
    </row>
    <row r="18" spans="2:2" ht="18.75" x14ac:dyDescent="0.3">
      <c r="B18" s="23" t="s">
        <v>28</v>
      </c>
    </row>
    <row r="19" spans="2:2" ht="18.75" x14ac:dyDescent="0.3">
      <c r="B19" s="23"/>
    </row>
    <row r="20" spans="2:2" ht="18.75" x14ac:dyDescent="0.3">
      <c r="B20" s="23" t="s">
        <v>27</v>
      </c>
    </row>
    <row r="21" spans="2:2" ht="18.75" x14ac:dyDescent="0.3">
      <c r="B21" s="23"/>
    </row>
    <row r="22" spans="2:2" ht="18.75" x14ac:dyDescent="0.3">
      <c r="B22" s="23"/>
    </row>
    <row r="23" spans="2:2" ht="18.75" x14ac:dyDescent="0.3">
      <c r="B23" s="23"/>
    </row>
    <row r="24" spans="2:2" ht="18.75" x14ac:dyDescent="0.3">
      <c r="B24" s="23"/>
    </row>
    <row r="25" spans="2:2" ht="18.75" x14ac:dyDescent="0.3">
      <c r="B25" s="23"/>
    </row>
    <row r="26" spans="2:2" ht="18.75" x14ac:dyDescent="0.3">
      <c r="B26" s="23"/>
    </row>
    <row r="27" spans="2:2" ht="18.75" x14ac:dyDescent="0.3">
      <c r="B27" s="23"/>
    </row>
    <row r="28" spans="2:2" ht="18.75" x14ac:dyDescent="0.3">
      <c r="B28" s="23"/>
    </row>
    <row r="29" spans="2:2" ht="18.75" x14ac:dyDescent="0.3">
      <c r="B29" s="23"/>
    </row>
    <row r="30" spans="2:2" ht="18.75" x14ac:dyDescent="0.3">
      <c r="B30" s="23"/>
    </row>
    <row r="31" spans="2:2" ht="18.75" x14ac:dyDescent="0.3">
      <c r="B31" s="23"/>
    </row>
    <row r="32" spans="2:2" ht="18.75" x14ac:dyDescent="0.3">
      <c r="B32" s="23"/>
    </row>
    <row r="33" spans="2:2" ht="18.75" x14ac:dyDescent="0.3">
      <c r="B33" s="23"/>
    </row>
    <row r="34" spans="2:2" ht="18.75" x14ac:dyDescent="0.3">
      <c r="B34" s="23"/>
    </row>
    <row r="35" spans="2:2" ht="18.75" x14ac:dyDescent="0.3">
      <c r="B35" s="23"/>
    </row>
    <row r="36" spans="2:2" ht="18.75" x14ac:dyDescent="0.3">
      <c r="B36" s="23"/>
    </row>
    <row r="37" spans="2:2" ht="18.75" x14ac:dyDescent="0.3">
      <c r="B37" s="23"/>
    </row>
    <row r="38" spans="2:2" ht="18.75" x14ac:dyDescent="0.3">
      <c r="B38" s="23"/>
    </row>
    <row r="39" spans="2:2" ht="18.75" x14ac:dyDescent="0.3">
      <c r="B39" s="23"/>
    </row>
    <row r="40" spans="2:2" ht="18.75" x14ac:dyDescent="0.3">
      <c r="B40" s="23"/>
    </row>
    <row r="41" spans="2:2" ht="18.75" x14ac:dyDescent="0.3">
      <c r="B41" s="23" t="s">
        <v>29</v>
      </c>
    </row>
    <row r="42" spans="2:2" ht="18.75" x14ac:dyDescent="0.3">
      <c r="B42" s="23" t="s">
        <v>30</v>
      </c>
    </row>
  </sheetData>
  <mergeCells count="18">
    <mergeCell ref="A5:O5"/>
    <mergeCell ref="A7:A8"/>
    <mergeCell ref="B7:B8"/>
    <mergeCell ref="C7:C8"/>
    <mergeCell ref="D7:D8"/>
    <mergeCell ref="E7:E8"/>
    <mergeCell ref="F7:K7"/>
    <mergeCell ref="L7:L8"/>
    <mergeCell ref="M7:N7"/>
    <mergeCell ref="O7:O8"/>
    <mergeCell ref="P7:P8"/>
    <mergeCell ref="A10:A15"/>
    <mergeCell ref="B10:B15"/>
    <mergeCell ref="C10:C15"/>
    <mergeCell ref="M10:M15"/>
    <mergeCell ref="N10:N15"/>
    <mergeCell ref="O10:O15"/>
    <mergeCell ref="P10:P15"/>
  </mergeCells>
  <phoneticPr fontId="0" type="noConversion"/>
  <pageMargins left="0.11811023622047245" right="0.11811023622047245" top="0.19685039370078741" bottom="0.19685039370078741" header="0.31496062992125984" footer="0.31496062992125984"/>
  <pageSetup paperSize="9" scale="45" orientation="landscape"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
  <sheetViews>
    <sheetView workbookViewId="0">
      <selection activeCell="A2" sqref="A2:P4"/>
    </sheetView>
  </sheetViews>
  <sheetFormatPr defaultRowHeight="15" x14ac:dyDescent="0.25"/>
  <cols>
    <col min="16" max="16" width="12.42578125" customWidth="1"/>
  </cols>
  <sheetData>
    <row r="2" ht="15.75" customHeight="1"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2</vt:i4>
      </vt:variant>
    </vt:vector>
  </HeadingPairs>
  <TitlesOfParts>
    <vt:vector size="5" baseType="lpstr">
      <vt:lpstr>СВОД</vt:lpstr>
      <vt:lpstr>МП 6</vt:lpstr>
      <vt:lpstr>Лист1</vt:lpstr>
      <vt:lpstr>СВОД!Заголовки_для_печати</vt:lpstr>
      <vt:lpstr>СВОД!Область_печати</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2016-03-03T12:25:16Z</cp:lastPrinted>
  <dcterms:created xsi:type="dcterms:W3CDTF">2006-09-16T00:00:00Z</dcterms:created>
  <dcterms:modified xsi:type="dcterms:W3CDTF">2026-03-27T08:13:18Z</dcterms:modified>
</cp:coreProperties>
</file>